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</externalReferences>
  <definedNames>
    <definedName name="_xlnm.Print_Area" localSheetId="2">'Consol_BS'!$A$1:$E$56</definedName>
    <definedName name="_xlnm.Print_Area" localSheetId="3">'Consol_CF'!$A$1:$F$70</definedName>
    <definedName name="_xlnm.Print_Area" localSheetId="4">'Consol_EQ'!$A$1:$I$54</definedName>
    <definedName name="_xlnm.Print_Area" localSheetId="1">'Consol_PL'!$A$1:$I$55</definedName>
    <definedName name="_xlnm.Print_Area" localSheetId="5">'Consol_RGL'!$A$1:$D$41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<sst xmlns="http://schemas.openxmlformats.org/spreadsheetml/2006/main" count="295" uniqueCount="202">
  <si>
    <t>(Company No.: 577765-U)</t>
  </si>
  <si>
    <t>Doubtful debts recovered</t>
  </si>
  <si>
    <t>Cash and cash equivalents at beginning of year</t>
  </si>
  <si>
    <t>Loss for the period</t>
  </si>
  <si>
    <t xml:space="preserve">The Condensed Consolidated Statements of Changes in Equity should be read in conjunction with the audited financial 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</si>
  <si>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</si>
  <si>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</si>
  <si>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</si>
  <si>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</si>
  <si>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</si>
  <si>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</si>
  <si>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</si>
  <si>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comprise :</t>
  </si>
  <si>
    <t>Non-Distributable</t>
  </si>
  <si>
    <t>Distributable</t>
  </si>
  <si>
    <t>TOTAL</t>
  </si>
  <si>
    <t>PART A3 : ADDITIONAL INFORMATION</t>
  </si>
  <si>
    <t>Gross interest income</t>
  </si>
  <si>
    <t>Goodwill on Consolidation</t>
  </si>
  <si>
    <t>RCSLS (Equity)</t>
  </si>
  <si>
    <t>RCSLS (Liability)</t>
  </si>
  <si>
    <t>Repayment of term loan</t>
  </si>
  <si>
    <t>Interest paid</t>
  </si>
  <si>
    <t>Investment Properties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</si>
  <si>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</si>
  <si>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</si>
  <si>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</si>
  <si>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</si>
  <si>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</si>
  <si>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</si>
  <si>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</si>
  <si>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</si>
  <si>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</si>
  <si>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Development costs incurred and deferred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</si>
  <si>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</si>
  <si>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</si>
  <si>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</si>
  <si>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</si>
  <si>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</si>
  <si>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</t>
  </si>
  <si>
    <t>Non-current liabilities</t>
  </si>
  <si>
    <t>Total liabilities</t>
  </si>
  <si>
    <t>TOTAL EQUITY AND LIABILITIES</t>
  </si>
  <si>
    <t>Assets held for sale</t>
  </si>
  <si>
    <t>Depreciation of property, plant and equipment</t>
  </si>
  <si>
    <t>Amortisation of prepaid lease payment</t>
  </si>
  <si>
    <t>Gross interest expense</t>
  </si>
  <si>
    <t>Loss before taxation</t>
  </si>
  <si>
    <t>Interest expense</t>
  </si>
  <si>
    <t>Share</t>
  </si>
  <si>
    <t>Revaluation</t>
  </si>
  <si>
    <t>Accumulated</t>
  </si>
  <si>
    <t>Capital</t>
  </si>
  <si>
    <t>Premium</t>
  </si>
  <si>
    <t>Reserves</t>
  </si>
  <si>
    <t>Components</t>
  </si>
  <si>
    <t>Losses</t>
  </si>
  <si>
    <t>of Loan Stocks</t>
  </si>
  <si>
    <t>Net assets per share (RM)</t>
  </si>
  <si>
    <t xml:space="preserve"> </t>
  </si>
  <si>
    <t>As at Preceding Financial</t>
  </si>
  <si>
    <t>Adjustment for non-cash items:-</t>
  </si>
  <si>
    <t>To Date</t>
  </si>
  <si>
    <t>Operating expenses</t>
  </si>
  <si>
    <t>Other operating income</t>
  </si>
  <si>
    <t>Finance costs</t>
  </si>
  <si>
    <t>Minority interest</t>
  </si>
  <si>
    <t>Non- Current Assets</t>
  </si>
  <si>
    <t>Deferred Tax Liabilities</t>
  </si>
  <si>
    <t xml:space="preserve">The Condensed Consolidated Cash Flow Statements should be read in conjunction with the audited </t>
  </si>
  <si>
    <t>UNAUDITED CONDENSED CONSOLIDATED INCOME STATEMENTS</t>
  </si>
  <si>
    <t>UNAUDITED CONDENSED CONSOLIDATED STATEMENTS OF CHANGES IN EQUITY</t>
  </si>
  <si>
    <t>Total recognised losses</t>
  </si>
  <si>
    <t>UNAUDITED CONDENSED CONSOLIDATED STATEMENT OF RECOGNISED GAINS AND LOSSES</t>
  </si>
  <si>
    <t>UNAUDITED CONDENSED CONSOLIDATED CASH FLOW STATEMENTS</t>
  </si>
  <si>
    <t>The Board of Directors is pleased to announce the unaudited results of the Group for the Quarter</t>
  </si>
  <si>
    <t>Cumulative Quarter ended</t>
  </si>
  <si>
    <t>The Condensed Consolidated Income Statements should be read in conjunction with the audited</t>
  </si>
  <si>
    <t>Prepaid Lease Payments</t>
  </si>
  <si>
    <t>Share Premium</t>
  </si>
  <si>
    <t>Revaluation Reserve</t>
  </si>
  <si>
    <t>The Condensed Consolidated Balance Sheets should be read in conjunction with the audited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</si>
  <si>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</si>
  <si>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</si>
  <si>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</si>
  <si>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</si>
  <si>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</si>
  <si>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</si>
  <si>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</si>
  <si>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</si>
  <si>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</si>
  <si>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</si>
  <si>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</si>
  <si>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</si>
  <si>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</si>
  <si>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</si>
  <si>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</si>
  <si>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CONDENSED CONSOLIDATED BALANCE SHEETS</t>
  </si>
  <si>
    <t>As at</t>
  </si>
  <si>
    <t>Property, Plant and Equipment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</si>
  <si>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</si>
  <si>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</si>
  <si>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</si>
  <si>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</si>
  <si>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</si>
  <si>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</si>
  <si>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</si>
  <si>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</si>
  <si>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</si>
  <si>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Borrowings</t>
  </si>
  <si>
    <t>Accumulated Losses</t>
  </si>
  <si>
    <t>Net loss (Cumulative)</t>
  </si>
  <si>
    <t>Cash and cash equivalents at end of period</t>
  </si>
  <si>
    <t>- Basic (sen)</t>
  </si>
  <si>
    <t>- Diluted (sen)</t>
  </si>
  <si>
    <t xml:space="preserve">Relating to </t>
  </si>
  <si>
    <t>Assets Held</t>
  </si>
  <si>
    <t>for Sale</t>
  </si>
  <si>
    <t>Cash and Bank Balances</t>
  </si>
  <si>
    <t>Bank Overdrafts</t>
  </si>
  <si>
    <t>Net proceeds from disposal of a subsidiary company</t>
  </si>
  <si>
    <t>Balance as at 1 July 2008</t>
  </si>
  <si>
    <t>30.06.09</t>
  </si>
  <si>
    <t>Equity</t>
  </si>
  <si>
    <t>of ICCPS</t>
  </si>
  <si>
    <t>Net cash used in financing activities</t>
  </si>
  <si>
    <t>Write-back of slow-moving and obsolete stocks</t>
  </si>
  <si>
    <t>Loss on disposal of a subsidiary company</t>
  </si>
  <si>
    <t>financial statements for the year ended 30 June 2009.</t>
  </si>
  <si>
    <t>Balance as at 1 July 2009</t>
  </si>
  <si>
    <t>statements for the year ended 30 June 2009.</t>
  </si>
  <si>
    <t>Reduction of share capital</t>
  </si>
  <si>
    <t>Reduction of share premium</t>
  </si>
  <si>
    <t>Operating (loss)/profit before working capital changes</t>
  </si>
  <si>
    <t>Cash (used in)/generated from operations</t>
  </si>
  <si>
    <t>Net cash (used in)/generated from operating activities</t>
  </si>
  <si>
    <t>Net (decrease)/increase in cash and cash equivalents</t>
  </si>
  <si>
    <t>Realisation of reserve upon disposal of</t>
  </si>
  <si>
    <t>Impairment of property, plant and equipment</t>
  </si>
  <si>
    <t>Amount recognised directly in equity</t>
  </si>
  <si>
    <t xml:space="preserve">   relating to assets classified as held</t>
  </si>
  <si>
    <t xml:space="preserve">   for sale</t>
  </si>
  <si>
    <t>Revaluation decrease</t>
  </si>
  <si>
    <t xml:space="preserve">   prepaid lease payment</t>
  </si>
  <si>
    <t>Net gains not recognised in Income Statements</t>
  </si>
  <si>
    <t>Tax Payable</t>
  </si>
  <si>
    <t>Revaluation deficit, nett</t>
  </si>
  <si>
    <t>Reversal of deferred tax liability</t>
  </si>
  <si>
    <t>Amount recognised directly in equity relating to</t>
  </si>
  <si>
    <t xml:space="preserve">   assets classified as held for sale</t>
  </si>
  <si>
    <t>Loss/(gain) on disposal of property, plant and equipment</t>
  </si>
  <si>
    <t>Write-off of property, plant and equipment</t>
  </si>
  <si>
    <t>Repayment of hire purchase/leasing creditors</t>
  </si>
  <si>
    <t>Conversion of RCSLS</t>
  </si>
  <si>
    <t>Decrease in inventories</t>
  </si>
  <si>
    <t>Repayment of borrowings</t>
  </si>
  <si>
    <t>Decrease in receivables</t>
  </si>
  <si>
    <t>Net cash generated from investing activities</t>
  </si>
  <si>
    <t>Net proceeds from disposal of assets held for sale</t>
  </si>
  <si>
    <t>QUARTERLY REPORT - 30 JUNE 2010</t>
  </si>
  <si>
    <t>ended 30th June 2010.</t>
  </si>
  <si>
    <t>30.06.10</t>
  </si>
  <si>
    <t>FOR THE QUARTER ENDED 30TH JUNE 2010</t>
  </si>
  <si>
    <t>12 Months</t>
  </si>
  <si>
    <t>AS AT 30TH JUNE 2010</t>
  </si>
  <si>
    <t>FOR THE CUMULATIVE QUARTER ENDED 30TH JUNE 2010</t>
  </si>
  <si>
    <t>Balance as at 30 June 2010</t>
  </si>
  <si>
    <t>Balance as at 30 June 2009</t>
  </si>
  <si>
    <t>Equity components of:</t>
  </si>
  <si>
    <t xml:space="preserve">   ICCPS</t>
  </si>
  <si>
    <t xml:space="preserve">   ICULS</t>
  </si>
  <si>
    <t xml:space="preserve">   RCSLS</t>
  </si>
  <si>
    <t>Realisation of revaluation reserve</t>
  </si>
  <si>
    <t xml:space="preserve">   upon write-off of property, plant</t>
  </si>
  <si>
    <t xml:space="preserve">   and equipment</t>
  </si>
  <si>
    <t xml:space="preserve">   upon disposal of property, plant</t>
  </si>
  <si>
    <t>Maturity of ICCPS</t>
  </si>
  <si>
    <t>Maturity of ICULS</t>
  </si>
  <si>
    <t>Early partial redemption of RCSLS</t>
  </si>
  <si>
    <t>Allowance for slow-moving and obsolete stocks</t>
  </si>
  <si>
    <t>Write down of inventories</t>
  </si>
  <si>
    <t>Impairment of goodwill</t>
  </si>
  <si>
    <t>Impairment losses reversed upon revaluation of plant</t>
  </si>
  <si>
    <t xml:space="preserve">   and machinery</t>
  </si>
  <si>
    <t>Elimination of accumulated depreciation upon</t>
  </si>
  <si>
    <t xml:space="preserve">   revaluation of plant and machinery</t>
  </si>
  <si>
    <t>Waiver of interest</t>
  </si>
  <si>
    <t>Waiver of liability</t>
  </si>
  <si>
    <t>Savings from RCSLS partial redemption</t>
  </si>
  <si>
    <t>(Decrease)/increase in payables</t>
  </si>
  <si>
    <t>Taxes refund/(paid)</t>
  </si>
  <si>
    <t>12 Months Ended</t>
  </si>
  <si>
    <t>Write-off of trade receivables</t>
  </si>
  <si>
    <t>(Loss)/Profit before taxation</t>
  </si>
  <si>
    <t>(Loss)/Profit after taxation and minority interest</t>
  </si>
  <si>
    <t>Net (loss)/profit for the period</t>
  </si>
  <si>
    <t>Basic (loss)/earnings per share(sen)</t>
  </si>
  <si>
    <t>(Loss)/Profit from operations</t>
  </si>
  <si>
    <t>(Loss)/Profit after taxation</t>
  </si>
  <si>
    <t>(Loss)/Earnings per share:</t>
  </si>
  <si>
    <t>Revaluation surplus</t>
  </si>
  <si>
    <t>Impairment of investment properties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</si>
</sst>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MYR&quot;#,##0_);\(&quot;MYR&quot;#,##0\)"/>
    <numFmt numFmtId="185" formatCode="&quot;MYR&quot;#,##0_);[Red]\(&quot;MYR&quot;#,##0\)"/>
    <numFmt numFmtId="186" formatCode="&quot;MYR&quot;#,##0.00_);\(&quot;MYR&quot;#,##0.00\)"/>
    <numFmt numFmtId="187" formatCode="&quot;MYR&quot;#,##0.00_);[Red]\(&quot;MYR&quot;#,##0.00\)"/>
    <numFmt numFmtId="188" formatCode="_(&quot;MYR&quot;* #,##0_);_(&quot;MYR&quot;* \(#,##0\);_(&quot;MYR&quot;* &quot;-&quot;_);_(@_)"/>
    <numFmt numFmtId="189" formatCode="_(&quot;MYR&quot;* #,##0.00_);_(&quot;MYR&quot;* \(#,##0.00\);_(&quot;MYR&quot;* &quot;-&quot;??_);_(@_)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_(* #,##0_);_(* \(#,##0\);_(* &quot;-&quot;??_);_(@_)"/>
    <numFmt numFmtId="197" formatCode="0.00_);[Red]\(0.00\)"/>
    <numFmt numFmtId="198" formatCode="0.00;[Red]0.00"/>
    <numFmt numFmtId="199" formatCode="0_);[Red]\(0\)"/>
    <numFmt numFmtId="200" formatCode="#,##0.000_);[Red]\(#,##0.000\)"/>
    <numFmt numFmtId="201" formatCode="#,##0.0000_);[Red]\(#,##0.0000\)"/>
    <numFmt numFmtId="202" formatCode="#,##0.0_);[Red]\(#,##0.0\)"/>
    <numFmt numFmtId="203" formatCode="_(* #,##0.0_);_(* \(#,##0.0\);_(* &quot;-&quot;??_);_(@_)"/>
    <numFmt numFmtId="204" formatCode="#,##0.0_);\(#,##0.0\)"/>
    <numFmt numFmtId="205" formatCode="#,##0.0000_);\(#,##0.0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_);_(@_)"/>
    <numFmt numFmtId="211" formatCode="_(* #,##0.00_);_(* \(#,##0.00\);_(* &quot;-&quot;_);_(@_)"/>
    <numFmt numFmtId="212" formatCode="0.0000"/>
    <numFmt numFmtId="213" formatCode="#,##0.000_);\(#,##0.000\)"/>
    <numFmt numFmtId="214" formatCode="_(* #,##0.000_);_(* \(#,##0.000\);_(* &quot;-&quot;??_);_(@_)"/>
  </numFmts>
  <fonts count="44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0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NumberForma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>
      <alignment/>
      <protection/>
    </xf>
    <xf numFmtId="37" fontId="2" fillId="0" borderId="0" xfId="58" applyNumberFormat="1" applyFont="1">
      <alignment/>
      <protection/>
    </xf>
    <xf numFmtId="0" fontId="2" fillId="0" borderId="0" xfId="58" applyFont="1" applyAlignment="1">
      <alignment horizontal="justify" wrapText="1"/>
      <protection/>
    </xf>
    <xf numFmtId="0" fontId="2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58" applyNumberFormat="1" applyFont="1" applyBorder="1">
      <alignment/>
      <protection/>
    </xf>
    <xf numFmtId="39" fontId="2" fillId="0" borderId="0" xfId="42" applyNumberFormat="1" applyFont="1" applyBorder="1" applyAlignment="1">
      <alignment horizontal="right"/>
    </xf>
    <xf numFmtId="205" fontId="2" fillId="0" borderId="0" xfId="58" applyNumberFormat="1" applyFont="1">
      <alignment/>
      <protection/>
    </xf>
    <xf numFmtId="205" fontId="2" fillId="0" borderId="0" xfId="42" applyNumberFormat="1" applyFont="1" applyBorder="1" applyAlignment="1">
      <alignment horizontal="right"/>
    </xf>
    <xf numFmtId="41" fontId="0" fillId="0" borderId="0" xfId="46" applyNumberFormat="1" applyFont="1">
      <alignment/>
      <protection/>
    </xf>
    <xf numFmtId="0" fontId="6" fillId="0" borderId="0" xfId="58" applyFont="1">
      <alignment/>
      <protection/>
    </xf>
    <xf numFmtId="196" fontId="2" fillId="0" borderId="0" xfId="58" applyNumberFormat="1" applyFont="1">
      <alignment/>
      <protection/>
    </xf>
    <xf numFmtId="0" fontId="2" fillId="0" borderId="0" xfId="58" applyFont="1" applyAlignment="1">
      <alignment horizontal="center" vertical="top"/>
      <protection/>
    </xf>
    <xf numFmtId="41" fontId="5" fillId="0" borderId="0" xfId="46" applyNumberFormat="1" applyFont="1">
      <alignment/>
      <protection/>
    </xf>
    <xf numFmtId="41" fontId="2" fillId="0" borderId="0" xfId="46" applyNumberFormat="1" applyFont="1">
      <alignment/>
      <protection/>
    </xf>
    <xf numFmtId="41" fontId="2" fillId="0" borderId="0" xfId="46" applyNumberFormat="1" applyFont="1" applyBorder="1">
      <alignment/>
      <protection/>
    </xf>
    <xf numFmtId="41" fontId="2" fillId="0" borderId="0" xfId="58" applyNumberFormat="1" applyFont="1">
      <alignment/>
      <protection/>
    </xf>
    <xf numFmtId="41" fontId="2" fillId="0" borderId="0" xfId="46" applyNumberFormat="1" applyFont="1" applyFill="1">
      <alignment/>
      <protection/>
    </xf>
    <xf numFmtId="41" fontId="5" fillId="0" borderId="0" xfId="46" applyNumberFormat="1" applyFont="1" applyFill="1" applyBorder="1" applyAlignment="1">
      <alignment horizontal="center"/>
      <protection/>
    </xf>
    <xf numFmtId="41" fontId="2" fillId="0" borderId="0" xfId="46" applyNumberFormat="1" applyFont="1" applyAlignment="1">
      <alignment horizontal="center"/>
      <protection/>
    </xf>
    <xf numFmtId="41" fontId="2" fillId="0" borderId="0" xfId="46" applyNumberFormat="1" applyFont="1" applyBorder="1" applyAlignment="1">
      <alignment horizontal="center"/>
      <protection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1" fontId="2" fillId="0" borderId="10" xfId="46" applyNumberFormat="1" applyFont="1" applyBorder="1">
      <alignment/>
      <protection/>
    </xf>
    <xf numFmtId="41" fontId="2" fillId="0" borderId="0" xfId="42" applyNumberFormat="1" applyFont="1" applyAlignment="1">
      <alignment/>
    </xf>
    <xf numFmtId="41" fontId="2" fillId="0" borderId="0" xfId="42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41" fontId="2" fillId="0" borderId="11" xfId="46" applyNumberFormat="1" applyFont="1" applyBorder="1">
      <alignment/>
      <protection/>
    </xf>
    <xf numFmtId="41" fontId="2" fillId="0" borderId="11" xfId="42" applyNumberFormat="1" applyFont="1" applyBorder="1" applyAlignment="1">
      <alignment/>
    </xf>
    <xf numFmtId="43" fontId="2" fillId="0" borderId="0" xfId="46" applyNumberFormat="1" applyFont="1" applyFill="1" applyBorder="1" applyAlignment="1">
      <alignment horizontal="right"/>
      <protection/>
    </xf>
    <xf numFmtId="43" fontId="2" fillId="0" borderId="0" xfId="42" applyNumberFormat="1" applyFont="1" applyFill="1" applyBorder="1" applyAlignment="1">
      <alignment horizontal="right"/>
    </xf>
    <xf numFmtId="43" fontId="2" fillId="0" borderId="0" xfId="42" applyFont="1" applyFill="1" applyBorder="1" applyAlignment="1">
      <alignment horizontal="right"/>
    </xf>
    <xf numFmtId="41" fontId="7" fillId="0" borderId="0" xfId="46" applyNumberFormat="1" applyFont="1" applyFill="1" applyAlignment="1">
      <alignment horizontal="center"/>
      <protection/>
    </xf>
    <xf numFmtId="41" fontId="2" fillId="0" borderId="10" xfId="46" applyNumberFormat="1" applyFont="1" applyBorder="1" applyAlignment="1">
      <alignment horizontal="center"/>
      <protection/>
    </xf>
    <xf numFmtId="41" fontId="2" fillId="0" borderId="12" xfId="46" applyNumberFormat="1" applyFont="1" applyBorder="1" applyAlignment="1">
      <alignment horizontal="center"/>
      <protection/>
    </xf>
    <xf numFmtId="41" fontId="5" fillId="0" borderId="0" xfId="46" applyNumberFormat="1" applyFont="1" applyBorder="1">
      <alignment/>
      <protection/>
    </xf>
    <xf numFmtId="0" fontId="3" fillId="0" borderId="13" xfId="46" applyNumberFormat="1" applyFont="1" applyBorder="1" applyAlignment="1">
      <alignment horizontal="center"/>
      <protection/>
    </xf>
    <xf numFmtId="0" fontId="2" fillId="0" borderId="14" xfId="46" applyNumberFormat="1" applyFont="1" applyBorder="1" applyAlignment="1">
      <alignment horizontal="centerContinuous"/>
      <protection/>
    </xf>
    <xf numFmtId="0" fontId="2" fillId="0" borderId="15" xfId="46" applyNumberFormat="1" applyFont="1" applyBorder="1" applyAlignment="1">
      <alignment horizontal="centerContinuous"/>
      <protection/>
    </xf>
    <xf numFmtId="0" fontId="2" fillId="0" borderId="13" xfId="46" applyNumberFormat="1" applyFont="1" applyBorder="1" applyAlignment="1">
      <alignment horizontal="center"/>
      <protection/>
    </xf>
    <xf numFmtId="41" fontId="2" fillId="0" borderId="15" xfId="46" applyNumberFormat="1" applyFont="1" applyBorder="1">
      <alignment/>
      <protection/>
    </xf>
    <xf numFmtId="41" fontId="2" fillId="0" borderId="16" xfId="46" applyNumberFormat="1" applyFont="1" applyBorder="1" applyAlignment="1">
      <alignment horizontal="center"/>
      <protection/>
    </xf>
    <xf numFmtId="41" fontId="2" fillId="0" borderId="17" xfId="46" applyNumberFormat="1" applyFont="1" applyBorder="1" applyAlignment="1">
      <alignment horizontal="center"/>
      <protection/>
    </xf>
    <xf numFmtId="41" fontId="2" fillId="0" borderId="18" xfId="46" applyNumberFormat="1" applyFont="1" applyBorder="1" applyAlignment="1">
      <alignment horizontal="center"/>
      <protection/>
    </xf>
    <xf numFmtId="41" fontId="2" fillId="0" borderId="19" xfId="46" applyNumberFormat="1" applyFont="1" applyBorder="1" applyAlignment="1">
      <alignment horizontal="center"/>
      <protection/>
    </xf>
    <xf numFmtId="41" fontId="2" fillId="0" borderId="20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41" fontId="2" fillId="0" borderId="21" xfId="46" applyNumberFormat="1" applyFont="1" applyBorder="1" applyAlignment="1">
      <alignment horizontal="center"/>
      <protection/>
    </xf>
    <xf numFmtId="41" fontId="2" fillId="0" borderId="20" xfId="46" applyNumberFormat="1" applyFont="1" applyBorder="1" applyAlignment="1">
      <alignment horizontal="center"/>
      <protection/>
    </xf>
    <xf numFmtId="41" fontId="2" fillId="0" borderId="16" xfId="46" applyNumberFormat="1" applyFont="1" applyBorder="1">
      <alignment/>
      <protection/>
    </xf>
    <xf numFmtId="41" fontId="2" fillId="0" borderId="21" xfId="46" applyNumberFormat="1" applyFont="1" applyBorder="1">
      <alignment/>
      <protection/>
    </xf>
    <xf numFmtId="41" fontId="2" fillId="0" borderId="22" xfId="46" applyNumberFormat="1" applyFont="1" applyBorder="1">
      <alignment/>
      <protection/>
    </xf>
    <xf numFmtId="196" fontId="2" fillId="0" borderId="0" xfId="42" applyNumberFormat="1" applyFont="1" applyBorder="1" applyAlignment="1">
      <alignment/>
    </xf>
    <xf numFmtId="37" fontId="5" fillId="0" borderId="10" xfId="58" applyNumberFormat="1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"/>
      <protection/>
    </xf>
    <xf numFmtId="205" fontId="2" fillId="0" borderId="0" xfId="58" applyNumberFormat="1" applyFont="1" applyAlignment="1">
      <alignment horizontal="right"/>
      <protection/>
    </xf>
    <xf numFmtId="41" fontId="2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 applyAlignment="1">
      <alignment horizontal="right"/>
      <protection/>
    </xf>
    <xf numFmtId="0" fontId="2" fillId="0" borderId="23" xfId="46" applyNumberFormat="1" applyFont="1" applyBorder="1" applyAlignment="1">
      <alignment horizontal="centerContinuous"/>
      <protection/>
    </xf>
    <xf numFmtId="0" fontId="5" fillId="0" borderId="10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14" fontId="5" fillId="0" borderId="0" xfId="58" applyNumberFormat="1" applyFont="1" applyAlignment="1">
      <alignment horizontal="right"/>
      <protection/>
    </xf>
    <xf numFmtId="38" fontId="2" fillId="0" borderId="0" xfId="58" applyNumberFormat="1" applyFont="1" applyFill="1">
      <alignment/>
      <protection/>
    </xf>
    <xf numFmtId="205" fontId="2" fillId="0" borderId="0" xfId="42" applyNumberFormat="1" applyFont="1" applyBorder="1" applyAlignment="1">
      <alignment/>
    </xf>
    <xf numFmtId="37" fontId="5" fillId="0" borderId="0" xfId="58" applyNumberFormat="1" applyFont="1" applyAlignment="1">
      <alignment horizontal="right"/>
      <protection/>
    </xf>
    <xf numFmtId="37" fontId="5" fillId="0" borderId="10" xfId="58" applyNumberFormat="1" applyFont="1" applyBorder="1" applyAlignment="1">
      <alignment horizontal="right"/>
      <protection/>
    </xf>
    <xf numFmtId="43" fontId="2" fillId="0" borderId="0" xfId="42" applyFont="1" applyFill="1" applyAlignment="1">
      <alignment/>
    </xf>
    <xf numFmtId="15" fontId="5" fillId="0" borderId="0" xfId="46" applyNumberFormat="1" applyFont="1" applyFill="1" applyAlignment="1">
      <alignment horizontal="right"/>
      <protection/>
    </xf>
    <xf numFmtId="15" fontId="4" fillId="0" borderId="0" xfId="46" applyNumberFormat="1" applyFont="1" applyAlignment="1">
      <alignment horizontal="left"/>
      <protection/>
    </xf>
    <xf numFmtId="41" fontId="2" fillId="0" borderId="0" xfId="46" applyNumberFormat="1" applyFont="1" applyFill="1" applyBorder="1">
      <alignment/>
      <protection/>
    </xf>
    <xf numFmtId="41" fontId="2" fillId="0" borderId="0" xfId="46" applyNumberFormat="1" applyFont="1" applyFill="1" quotePrefix="1">
      <alignment/>
      <protection/>
    </xf>
    <xf numFmtId="41" fontId="2" fillId="0" borderId="0" xfId="46" applyNumberFormat="1" applyFont="1" applyFill="1" applyAlignment="1">
      <alignment horizontal="center"/>
      <protection/>
    </xf>
    <xf numFmtId="41" fontId="2" fillId="0" borderId="0" xfId="46" applyNumberFormat="1" applyFont="1" applyFill="1" applyBorder="1" applyAlignment="1">
      <alignment horizontal="center"/>
      <protection/>
    </xf>
    <xf numFmtId="41" fontId="2" fillId="0" borderId="13" xfId="46" applyNumberFormat="1" applyFont="1" applyBorder="1" applyAlignment="1">
      <alignment horizontal="center"/>
      <protection/>
    </xf>
    <xf numFmtId="41" fontId="5" fillId="0" borderId="0" xfId="46" applyNumberFormat="1" applyFont="1" applyFill="1">
      <alignment/>
      <protection/>
    </xf>
    <xf numFmtId="0" fontId="5" fillId="0" borderId="0" xfId="58" applyFont="1" applyFill="1">
      <alignment/>
      <protection/>
    </xf>
    <xf numFmtId="41" fontId="7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>
      <alignment/>
      <protection/>
    </xf>
    <xf numFmtId="41" fontId="2" fillId="0" borderId="10" xfId="46" applyNumberFormat="1" applyFont="1" applyFill="1" applyBorder="1" applyAlignment="1">
      <alignment horizontal="center"/>
      <protection/>
    </xf>
    <xf numFmtId="41" fontId="2" fillId="0" borderId="24" xfId="46" applyNumberFormat="1" applyFont="1" applyFill="1" applyBorder="1" applyAlignment="1">
      <alignment horizontal="center"/>
      <protection/>
    </xf>
    <xf numFmtId="41" fontId="2" fillId="0" borderId="25" xfId="46" applyNumberFormat="1" applyFont="1" applyFill="1" applyBorder="1" applyAlignment="1">
      <alignment horizontal="center"/>
      <protection/>
    </xf>
    <xf numFmtId="0" fontId="2" fillId="0" borderId="0" xfId="46" applyNumberFormat="1" applyFont="1" applyFill="1" applyBorder="1">
      <alignment/>
      <protection/>
    </xf>
    <xf numFmtId="43" fontId="2" fillId="0" borderId="0" xfId="42" applyFont="1" applyFill="1" applyBorder="1" applyAlignment="1">
      <alignment/>
    </xf>
    <xf numFmtId="41" fontId="2" fillId="0" borderId="23" xfId="46" applyNumberFormat="1" applyFont="1" applyFill="1" applyBorder="1" applyAlignment="1">
      <alignment horizontal="center"/>
      <protection/>
    </xf>
    <xf numFmtId="41" fontId="5" fillId="0" borderId="12" xfId="46" applyNumberFormat="1" applyFont="1" applyFill="1" applyBorder="1" applyAlignment="1">
      <alignment horizontal="center"/>
      <protection/>
    </xf>
    <xf numFmtId="41" fontId="5" fillId="0" borderId="0" xfId="46" applyNumberFormat="1" applyFont="1" applyFill="1" applyAlignment="1">
      <alignment horizontal="center"/>
      <protection/>
    </xf>
    <xf numFmtId="43" fontId="5" fillId="0" borderId="0" xfId="42" applyFont="1" applyFill="1" applyAlignment="1">
      <alignment horizontal="right"/>
    </xf>
    <xf numFmtId="43" fontId="7" fillId="0" borderId="0" xfId="42" applyFont="1" applyFill="1" applyAlignment="1">
      <alignment horizontal="right"/>
    </xf>
    <xf numFmtId="43" fontId="5" fillId="0" borderId="0" xfId="42" applyFont="1" applyFill="1" applyBorder="1" applyAlignment="1">
      <alignment horizontal="right"/>
    </xf>
    <xf numFmtId="43" fontId="2" fillId="0" borderId="0" xfId="42" applyFont="1" applyFill="1" applyAlignment="1">
      <alignment horizontal="right"/>
    </xf>
    <xf numFmtId="43" fontId="7" fillId="0" borderId="0" xfId="42" applyFont="1" applyAlignment="1">
      <alignment horizontal="right"/>
    </xf>
    <xf numFmtId="14" fontId="5" fillId="0" borderId="0" xfId="42" applyNumberFormat="1" applyFont="1" applyFill="1" applyAlignment="1">
      <alignment horizontal="right"/>
    </xf>
    <xf numFmtId="43" fontId="5" fillId="0" borderId="0" xfId="42" applyFont="1" applyAlignment="1">
      <alignment horizontal="right"/>
    </xf>
    <xf numFmtId="41" fontId="2" fillId="0" borderId="0" xfId="42" applyNumberFormat="1" applyFont="1" applyBorder="1" applyAlignment="1">
      <alignment horizontal="right"/>
    </xf>
    <xf numFmtId="41" fontId="2" fillId="0" borderId="0" xfId="58" applyNumberFormat="1" applyFont="1" applyBorder="1">
      <alignment/>
      <protection/>
    </xf>
    <xf numFmtId="41" fontId="2" fillId="0" borderId="0" xfId="42" applyNumberFormat="1" applyFont="1" applyAlignment="1">
      <alignment horizontal="right"/>
    </xf>
    <xf numFmtId="41" fontId="0" fillId="0" borderId="0" xfId="46" applyNumberFormat="1" applyFont="1">
      <alignment/>
      <protection/>
    </xf>
    <xf numFmtId="41" fontId="2" fillId="0" borderId="0" xfId="42" applyNumberFormat="1" applyFont="1" applyFill="1" applyBorder="1" applyAlignment="1">
      <alignment horizontal="right"/>
    </xf>
    <xf numFmtId="41" fontId="2" fillId="0" borderId="10" xfId="42" applyNumberFormat="1" applyFont="1" applyBorder="1" applyAlignment="1">
      <alignment horizontal="right"/>
    </xf>
    <xf numFmtId="211" fontId="2" fillId="0" borderId="10" xfId="42" applyNumberFormat="1" applyFont="1" applyBorder="1" applyAlignment="1">
      <alignment horizontal="right"/>
    </xf>
    <xf numFmtId="211" fontId="2" fillId="0" borderId="0" xfId="42" applyNumberFormat="1" applyFont="1" applyBorder="1" applyAlignment="1">
      <alignment/>
    </xf>
    <xf numFmtId="211" fontId="2" fillId="0" borderId="0" xfId="58" applyNumberFormat="1" applyFont="1">
      <alignment/>
      <protection/>
    </xf>
    <xf numFmtId="211" fontId="2" fillId="0" borderId="0" xfId="42" applyNumberFormat="1" applyFont="1" applyBorder="1" applyAlignment="1">
      <alignment horizontal="right"/>
    </xf>
    <xf numFmtId="41" fontId="2" fillId="0" borderId="0" xfId="42" applyNumberFormat="1" applyFont="1" applyBorder="1" applyAlignment="1">
      <alignment/>
    </xf>
    <xf numFmtId="41" fontId="2" fillId="0" borderId="0" xfId="58" applyNumberFormat="1" applyFont="1" applyAlignment="1">
      <alignment/>
      <protection/>
    </xf>
    <xf numFmtId="38" fontId="2" fillId="0" borderId="0" xfId="42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 worksheet Sep 2001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59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59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59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59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95250</xdr:rowOff>
    </xdr:from>
    <xdr:to>
      <xdr:col>6</xdr:col>
      <xdr:colOff>981075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3048000" y="128587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7</xdr:col>
      <xdr:colOff>866775</xdr:colOff>
      <xdr:row>7</xdr:row>
      <xdr:rowOff>95250</xdr:rowOff>
    </xdr:to>
    <xdr:sp>
      <xdr:nvSpPr>
        <xdr:cNvPr id="2" name="Line 7"/>
        <xdr:cNvSpPr>
          <a:spLocks/>
        </xdr:cNvSpPr>
      </xdr:nvSpPr>
      <xdr:spPr>
        <a:xfrm>
          <a:off x="7467600" y="12858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95250</xdr:rowOff>
    </xdr:from>
    <xdr:to>
      <xdr:col>7</xdr:col>
      <xdr:colOff>866775</xdr:colOff>
      <xdr:row>27</xdr:row>
      <xdr:rowOff>95250</xdr:rowOff>
    </xdr:to>
    <xdr:sp>
      <xdr:nvSpPr>
        <xdr:cNvPr id="3" name="Line 9"/>
        <xdr:cNvSpPr>
          <a:spLocks/>
        </xdr:cNvSpPr>
      </xdr:nvSpPr>
      <xdr:spPr>
        <a:xfrm>
          <a:off x="7467600" y="4733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27</xdr:row>
      <xdr:rowOff>95250</xdr:rowOff>
    </xdr:from>
    <xdr:to>
      <xdr:col>7</xdr:col>
      <xdr:colOff>866775</xdr:colOff>
      <xdr:row>27</xdr:row>
      <xdr:rowOff>95250</xdr:rowOff>
    </xdr:to>
    <xdr:sp>
      <xdr:nvSpPr>
        <xdr:cNvPr id="4" name="Line 11"/>
        <xdr:cNvSpPr>
          <a:spLocks/>
        </xdr:cNvSpPr>
      </xdr:nvSpPr>
      <xdr:spPr>
        <a:xfrm>
          <a:off x="7467600" y="47339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95250</xdr:rowOff>
    </xdr:from>
    <xdr:to>
      <xdr:col>6</xdr:col>
      <xdr:colOff>981075</xdr:colOff>
      <xdr:row>27</xdr:row>
      <xdr:rowOff>95250</xdr:rowOff>
    </xdr:to>
    <xdr:sp>
      <xdr:nvSpPr>
        <xdr:cNvPr id="5" name="Line 13"/>
        <xdr:cNvSpPr>
          <a:spLocks/>
        </xdr:cNvSpPr>
      </xdr:nvSpPr>
      <xdr:spPr>
        <a:xfrm>
          <a:off x="3048000" y="4733925"/>
          <a:ext cx="4391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82</v>
      </c>
    </row>
    <row r="2" ht="13.5">
      <c r="A2" s="7" t="s">
        <v>0</v>
      </c>
    </row>
    <row r="4" spans="1:2" ht="13.5">
      <c r="A4" s="3" t="s">
        <v>159</v>
      </c>
      <c r="B4" s="2"/>
    </row>
    <row r="5" spans="1:2" ht="13.5">
      <c r="A5" s="3"/>
      <c r="B5" s="2"/>
    </row>
    <row r="6" ht="13.5">
      <c r="A6" s="1" t="s">
        <v>75</v>
      </c>
    </row>
    <row r="7" ht="13.5">
      <c r="A7" s="1" t="s">
        <v>160</v>
      </c>
    </row>
    <row r="9" spans="1:2" ht="13.5">
      <c r="A9" s="4" t="s">
        <v>83</v>
      </c>
      <c r="B9" s="3"/>
    </row>
    <row r="10" spans="1:2" ht="13.5">
      <c r="A10" s="4"/>
      <c r="B10" s="3"/>
    </row>
    <row r="11" spans="3:11" ht="41.25" customHeight="1">
      <c r="C11" s="13" t="s">
        <v>84</v>
      </c>
      <c r="D11" s="13"/>
      <c r="E11" s="13"/>
      <c r="F11" s="6"/>
      <c r="G11" s="13" t="s">
        <v>85</v>
      </c>
      <c r="H11" s="13"/>
      <c r="I11" s="13"/>
      <c r="K11" s="14"/>
    </row>
    <row r="12" spans="3:11" ht="13.5">
      <c r="C12" s="72"/>
      <c r="D12" s="72"/>
      <c r="E12" s="72" t="s">
        <v>86</v>
      </c>
      <c r="F12" s="71"/>
      <c r="G12" s="72"/>
      <c r="H12" s="72"/>
      <c r="I12" s="72" t="s">
        <v>86</v>
      </c>
      <c r="K12" s="14"/>
    </row>
    <row r="13" spans="3:11" ht="13.5">
      <c r="C13" s="72" t="s">
        <v>87</v>
      </c>
      <c r="D13" s="72"/>
      <c r="E13" s="72" t="s">
        <v>88</v>
      </c>
      <c r="F13" s="71"/>
      <c r="G13" s="72" t="s">
        <v>87</v>
      </c>
      <c r="H13" s="72"/>
      <c r="I13" s="72" t="s">
        <v>88</v>
      </c>
      <c r="K13" s="14"/>
    </row>
    <row r="14" spans="3:11" ht="13.5">
      <c r="C14" s="72" t="s">
        <v>89</v>
      </c>
      <c r="D14" s="72"/>
      <c r="E14" s="72" t="s">
        <v>89</v>
      </c>
      <c r="F14" s="71"/>
      <c r="G14" s="72" t="s">
        <v>90</v>
      </c>
      <c r="H14" s="72"/>
      <c r="I14" s="72" t="s">
        <v>91</v>
      </c>
      <c r="K14" s="14"/>
    </row>
    <row r="15" spans="1:11" ht="13.5">
      <c r="A15" s="6"/>
      <c r="B15" s="7"/>
      <c r="C15" s="73" t="s">
        <v>161</v>
      </c>
      <c r="D15" s="71"/>
      <c r="E15" s="73" t="s">
        <v>122</v>
      </c>
      <c r="F15" s="71"/>
      <c r="G15" s="73" t="str">
        <f>C15</f>
        <v>30.06.10</v>
      </c>
      <c r="H15" s="71"/>
      <c r="I15" s="73" t="str">
        <f>E15</f>
        <v>30.06.09</v>
      </c>
      <c r="K15" s="14"/>
    </row>
    <row r="16" spans="3:12" ht="13.5">
      <c r="C16" s="70" t="s">
        <v>92</v>
      </c>
      <c r="D16" s="71"/>
      <c r="E16" s="70" t="s">
        <v>92</v>
      </c>
      <c r="F16" s="71"/>
      <c r="G16" s="70" t="s">
        <v>92</v>
      </c>
      <c r="H16" s="71"/>
      <c r="I16" s="70" t="s">
        <v>92</v>
      </c>
      <c r="K16" s="14"/>
      <c r="L16" s="5" t="s">
        <v>93</v>
      </c>
    </row>
    <row r="17" spans="1:11" ht="13.5">
      <c r="A17" s="8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1" t="s">
        <v>94</v>
      </c>
      <c r="C18" s="105">
        <f>Consol_PL!B12</f>
        <v>3959</v>
      </c>
      <c r="D18" s="35"/>
      <c r="E18" s="105">
        <f>Consol_PL!D12</f>
        <v>4905</v>
      </c>
      <c r="F18" s="106"/>
      <c r="G18" s="105">
        <f>Consol_PL!F12</f>
        <v>15492</v>
      </c>
      <c r="H18" s="105"/>
      <c r="I18" s="109">
        <f>Consol_PL!H12</f>
        <v>24887</v>
      </c>
      <c r="K18" s="14"/>
    </row>
    <row r="19" spans="1:11" ht="13.5">
      <c r="A19" s="8"/>
      <c r="B19" s="11"/>
      <c r="C19" s="107"/>
      <c r="D19" s="34"/>
      <c r="E19" s="107"/>
      <c r="F19" s="26"/>
      <c r="G19" s="107"/>
      <c r="H19" s="107"/>
      <c r="I19" s="107"/>
      <c r="K19" s="14"/>
    </row>
    <row r="20" spans="1:9" ht="13.5">
      <c r="A20" s="8">
        <v>2</v>
      </c>
      <c r="B20" s="12" t="s">
        <v>193</v>
      </c>
      <c r="C20" s="105">
        <f>Consol_PL!B24</f>
        <v>-37192</v>
      </c>
      <c r="D20" s="34"/>
      <c r="E20" s="107">
        <f>Consol_PL!D24</f>
        <v>6727</v>
      </c>
      <c r="F20" s="26"/>
      <c r="G20" s="107">
        <f>Consol_PL!F24</f>
        <v>-49364</v>
      </c>
      <c r="H20" s="107"/>
      <c r="I20" s="107">
        <f>Consol_PL!H24</f>
        <v>-3931</v>
      </c>
    </row>
    <row r="21" spans="1:9" ht="13.5">
      <c r="A21" s="8"/>
      <c r="B21" s="11"/>
      <c r="C21" s="107"/>
      <c r="D21" s="34"/>
      <c r="E21" s="107"/>
      <c r="F21" s="26"/>
      <c r="G21" s="107"/>
      <c r="H21" s="107"/>
      <c r="I21" s="107"/>
    </row>
    <row r="22" spans="1:9" ht="27">
      <c r="A22" s="22">
        <v>3</v>
      </c>
      <c r="B22" s="12" t="s">
        <v>194</v>
      </c>
      <c r="C22" s="105">
        <f>Consol_PL!B29</f>
        <v>-37559</v>
      </c>
      <c r="D22" s="115"/>
      <c r="E22" s="105">
        <f>Consol_PL!D29</f>
        <v>7620</v>
      </c>
      <c r="F22" s="116"/>
      <c r="G22" s="105">
        <f>Consol_PL!F29</f>
        <v>-48274</v>
      </c>
      <c r="H22" s="105"/>
      <c r="I22" s="105">
        <f>Consol_PL!H29</f>
        <v>-3462</v>
      </c>
    </row>
    <row r="23" spans="1:9" ht="13.5">
      <c r="A23" s="8"/>
      <c r="B23" s="11"/>
      <c r="C23" s="105"/>
      <c r="D23" s="35"/>
      <c r="E23" s="105"/>
      <c r="F23" s="26"/>
      <c r="G23" s="105"/>
      <c r="H23" s="105"/>
      <c r="I23" s="105"/>
    </row>
    <row r="24" spans="1:9" ht="13.5">
      <c r="A24" s="8">
        <v>4</v>
      </c>
      <c r="B24" s="12" t="s">
        <v>195</v>
      </c>
      <c r="C24" s="110">
        <f>Consol_PL!B34</f>
        <v>-37559</v>
      </c>
      <c r="D24" s="35"/>
      <c r="E24" s="110">
        <f>Consol_PL!D34</f>
        <v>7620</v>
      </c>
      <c r="F24" s="26"/>
      <c r="G24" s="110">
        <f>Consol_PL!F34</f>
        <v>-48274</v>
      </c>
      <c r="H24" s="105"/>
      <c r="I24" s="110">
        <f>Consol_PL!H34</f>
        <v>-3462</v>
      </c>
    </row>
    <row r="25" spans="1:9" ht="13.5">
      <c r="A25" s="8"/>
      <c r="B25" s="11"/>
      <c r="C25" s="105"/>
      <c r="D25" s="35"/>
      <c r="E25" s="105"/>
      <c r="F25" s="26"/>
      <c r="G25" s="105"/>
      <c r="H25" s="105"/>
      <c r="I25" s="105"/>
    </row>
    <row r="26" spans="1:9" ht="27">
      <c r="A26" s="8">
        <v>5</v>
      </c>
      <c r="B26" s="11" t="s">
        <v>196</v>
      </c>
      <c r="C26" s="111">
        <f>Consol_PL!B37</f>
        <v>-18.867611746857825</v>
      </c>
      <c r="D26" s="112"/>
      <c r="E26" s="111">
        <f>Consol_PL!D37</f>
        <v>4.272905183000342</v>
      </c>
      <c r="F26" s="113"/>
      <c r="G26" s="111">
        <f>Consol_PL!F37</f>
        <v>-25.827403563212243</v>
      </c>
      <c r="H26" s="114"/>
      <c r="I26" s="111">
        <f>Consol_PL!H37</f>
        <v>-2.710935358834815</v>
      </c>
    </row>
    <row r="27" spans="1:9" ht="13.5">
      <c r="A27" s="8"/>
      <c r="B27" s="11"/>
      <c r="C27" s="105"/>
      <c r="D27" s="35"/>
      <c r="E27" s="105"/>
      <c r="F27" s="26"/>
      <c r="G27" s="105"/>
      <c r="H27" s="105"/>
      <c r="I27" s="105"/>
    </row>
    <row r="28" spans="1:9" ht="13.5">
      <c r="A28" s="8">
        <v>6</v>
      </c>
      <c r="B28" s="11" t="s">
        <v>95</v>
      </c>
      <c r="C28" s="105">
        <v>0</v>
      </c>
      <c r="D28" s="35"/>
      <c r="E28" s="105">
        <v>0</v>
      </c>
      <c r="F28" s="34"/>
      <c r="G28" s="105">
        <v>0</v>
      </c>
      <c r="H28" s="105"/>
      <c r="I28" s="105">
        <v>0</v>
      </c>
    </row>
    <row r="29" spans="1:9" ht="30" customHeight="1">
      <c r="A29" s="8"/>
      <c r="B29" s="11"/>
      <c r="C29" s="117" t="s">
        <v>26</v>
      </c>
      <c r="D29" s="117"/>
      <c r="E29" s="117"/>
      <c r="F29" s="74"/>
      <c r="G29" s="117" t="s">
        <v>60</v>
      </c>
      <c r="H29" s="117"/>
      <c r="I29" s="117"/>
    </row>
    <row r="30" spans="1:9" ht="13.5">
      <c r="A30" s="8"/>
      <c r="B30" s="11"/>
      <c r="C30" s="117" t="s">
        <v>27</v>
      </c>
      <c r="D30" s="117"/>
      <c r="E30" s="117"/>
      <c r="F30" s="74"/>
      <c r="G30" s="117" t="s">
        <v>28</v>
      </c>
      <c r="H30" s="117"/>
      <c r="I30" s="117"/>
    </row>
    <row r="31" spans="1:9" ht="13.5">
      <c r="A31" s="8">
        <v>7</v>
      </c>
      <c r="B31" s="12" t="s">
        <v>58</v>
      </c>
      <c r="C31" s="17"/>
      <c r="D31" s="75"/>
      <c r="E31" s="16">
        <f>Consol_BS!B34/186910</f>
        <v>0.04877213632229415</v>
      </c>
      <c r="F31" s="17"/>
      <c r="G31" s="18"/>
      <c r="H31" s="18"/>
      <c r="I31" s="16">
        <f>Consol_BS!D34/Consol_BS!D27</f>
        <v>0.2955056672920987</v>
      </c>
    </row>
    <row r="32" spans="3:9" ht="13.5">
      <c r="C32" s="10"/>
      <c r="D32" s="10"/>
      <c r="E32" s="65"/>
      <c r="F32" s="17"/>
      <c r="G32" s="17"/>
      <c r="H32" s="17"/>
      <c r="I32" s="17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16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63" t="s">
        <v>84</v>
      </c>
      <c r="D36" s="63"/>
      <c r="E36" s="63"/>
      <c r="F36" s="64"/>
      <c r="G36" s="63" t="s">
        <v>85</v>
      </c>
      <c r="H36" s="63"/>
      <c r="I36" s="63"/>
    </row>
    <row r="37" spans="1:9" ht="13.5">
      <c r="A37" s="6"/>
      <c r="B37" s="7"/>
      <c r="C37" s="76" t="str">
        <f>C15</f>
        <v>30.06.10</v>
      </c>
      <c r="D37" s="76"/>
      <c r="E37" s="76" t="str">
        <f>E15</f>
        <v>30.06.09</v>
      </c>
      <c r="F37" s="76"/>
      <c r="G37" s="76" t="str">
        <f>G15</f>
        <v>30.06.10</v>
      </c>
      <c r="H37" s="76"/>
      <c r="I37" s="76" t="str">
        <f>I15</f>
        <v>30.06.09</v>
      </c>
    </row>
    <row r="38" spans="3:9" ht="13.5">
      <c r="C38" s="77" t="s">
        <v>92</v>
      </c>
      <c r="D38" s="76"/>
      <c r="E38" s="77" t="s">
        <v>92</v>
      </c>
      <c r="F38" s="76"/>
      <c r="G38" s="77" t="s">
        <v>92</v>
      </c>
      <c r="H38" s="76"/>
      <c r="I38" s="77" t="s">
        <v>92</v>
      </c>
    </row>
    <row r="39" spans="1:9" ht="13.5">
      <c r="A39" s="8"/>
      <c r="C39" s="15"/>
      <c r="D39" s="15"/>
      <c r="E39" s="15"/>
      <c r="F39" s="15"/>
      <c r="G39" s="15"/>
      <c r="H39" s="15"/>
      <c r="I39" s="15"/>
    </row>
    <row r="40" spans="1:9" ht="13.5">
      <c r="A40" s="8">
        <v>1</v>
      </c>
      <c r="B40" s="11" t="s">
        <v>197</v>
      </c>
      <c r="C40" s="105">
        <f>Consol_PL!B19</f>
        <v>-35694</v>
      </c>
      <c r="D40" s="35"/>
      <c r="E40" s="105">
        <f>Consol_PL!D19</f>
        <v>8615</v>
      </c>
      <c r="F40" s="106"/>
      <c r="G40" s="105">
        <f>Consol_PL!F19</f>
        <v>-43295</v>
      </c>
      <c r="H40" s="105"/>
      <c r="I40" s="105">
        <f>Consol_PL!H19</f>
        <v>3974</v>
      </c>
    </row>
    <row r="41" spans="1:9" ht="13.5">
      <c r="A41" s="8"/>
      <c r="B41" s="11"/>
      <c r="C41" s="107"/>
      <c r="D41" s="34"/>
      <c r="E41" s="107"/>
      <c r="F41" s="26"/>
      <c r="G41" s="107"/>
      <c r="H41" s="107"/>
      <c r="I41" s="107"/>
    </row>
    <row r="42" spans="1:9" ht="13.5">
      <c r="A42" s="8">
        <v>2</v>
      </c>
      <c r="B42" s="12" t="s">
        <v>17</v>
      </c>
      <c r="C42" s="105">
        <f>G42</f>
        <v>0</v>
      </c>
      <c r="D42" s="34"/>
      <c r="E42" s="107">
        <v>55</v>
      </c>
      <c r="F42" s="26"/>
      <c r="G42" s="105">
        <f>-Consol_CF!D16</f>
        <v>0</v>
      </c>
      <c r="H42" s="107"/>
      <c r="I42" s="107">
        <f>-Consol_CF!F16</f>
        <v>356</v>
      </c>
    </row>
    <row r="43" spans="1:9" ht="13.5">
      <c r="A43" s="8"/>
      <c r="B43" s="11"/>
      <c r="C43" s="107"/>
      <c r="D43" s="34"/>
      <c r="E43" s="107"/>
      <c r="F43" s="26"/>
      <c r="G43" s="107"/>
      <c r="H43" s="107"/>
      <c r="I43" s="107"/>
    </row>
    <row r="44" spans="1:11" ht="13.5">
      <c r="A44" s="8">
        <v>3</v>
      </c>
      <c r="B44" s="12" t="s">
        <v>46</v>
      </c>
      <c r="C44" s="105">
        <f>G44+4671</f>
        <v>-1398</v>
      </c>
      <c r="D44" s="35"/>
      <c r="E44" s="26">
        <v>-1888</v>
      </c>
      <c r="F44" s="26"/>
      <c r="G44" s="105">
        <f>-Consol_CF!D15</f>
        <v>-6069</v>
      </c>
      <c r="H44" s="105"/>
      <c r="I44" s="105">
        <f>-Consol_CF!F15</f>
        <v>-7905</v>
      </c>
      <c r="K44" s="21"/>
    </row>
    <row r="45" spans="3:9" ht="12.75">
      <c r="C45" s="108"/>
      <c r="D45" s="108"/>
      <c r="E45" s="108"/>
      <c r="F45" s="108"/>
      <c r="G45" s="108"/>
      <c r="H45" s="108"/>
      <c r="I45" s="108"/>
    </row>
    <row r="46" ht="12.75"/>
    <row r="47" ht="13.5"/>
    <row r="48" ht="13.5">
      <c r="A48" s="20"/>
    </row>
    <row r="49" ht="13.5">
      <c r="A49" s="19"/>
    </row>
    <row r="50" ht="13.5">
      <c r="A50" s="19"/>
    </row>
  </sheetData>
  <sheetProtection/>
  <mergeCells count="4">
    <mergeCell ref="C29:E29"/>
    <mergeCell ref="G29:I29"/>
    <mergeCell ref="C30:E30"/>
    <mergeCell ref="G30:I30"/>
  </mergeCells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8">
      <selection activeCell="F39" sqref="F39"/>
    </sheetView>
  </sheetViews>
  <sheetFormatPr defaultColWidth="9.140625" defaultRowHeight="12.75"/>
  <cols>
    <col min="1" max="1" width="29.421875" style="24" customWidth="1"/>
    <col min="2" max="2" width="14.28125" style="24" customWidth="1"/>
    <col min="3" max="3" width="1.421875" style="24" customWidth="1"/>
    <col min="4" max="4" width="13.421875" style="24" customWidth="1"/>
    <col min="5" max="5" width="1.421875" style="25" customWidth="1"/>
    <col min="6" max="6" width="13.421875" style="24" customWidth="1"/>
    <col min="7" max="7" width="1.8515625" style="25" customWidth="1"/>
    <col min="8" max="8" width="13.421875" style="24" customWidth="1"/>
    <col min="9" max="9" width="1.1484375" style="24" customWidth="1"/>
    <col min="10" max="16384" width="9.140625" style="24" customWidth="1"/>
  </cols>
  <sheetData>
    <row r="1" spans="1:3" ht="13.5">
      <c r="A1" s="23" t="str">
        <f>Summary!A1</f>
        <v>MITHRIL BERHAD</v>
      </c>
      <c r="B1" s="23"/>
      <c r="C1" s="23"/>
    </row>
    <row r="2" spans="1:3" ht="13.5">
      <c r="A2" s="7" t="str">
        <f>Summary!A2</f>
        <v>(Company No.: 577765-U)</v>
      </c>
      <c r="B2" s="7"/>
      <c r="C2" s="7"/>
    </row>
    <row r="4" spans="1:3" ht="13.5">
      <c r="A4" s="23" t="s">
        <v>70</v>
      </c>
      <c r="B4" s="23"/>
      <c r="C4" s="23"/>
    </row>
    <row r="5" spans="1:3" ht="13.5">
      <c r="A5" s="23" t="s">
        <v>162</v>
      </c>
      <c r="B5" s="23"/>
      <c r="C5" s="23"/>
    </row>
    <row r="6" spans="1:3" ht="13.5">
      <c r="A6" s="26"/>
      <c r="B6" s="26"/>
      <c r="C6" s="26"/>
    </row>
    <row r="7" spans="2:8" s="27" customFormat="1" ht="13.5">
      <c r="B7" s="98" t="s">
        <v>29</v>
      </c>
      <c r="C7" s="100"/>
      <c r="D7" s="98" t="s">
        <v>30</v>
      </c>
      <c r="E7" s="101"/>
      <c r="F7" s="98" t="s">
        <v>163</v>
      </c>
      <c r="G7" s="100"/>
      <c r="H7" s="98" t="str">
        <f>F7</f>
        <v>12 Months</v>
      </c>
    </row>
    <row r="8" spans="2:8" s="27" customFormat="1" ht="13.5">
      <c r="B8" s="98" t="s">
        <v>31</v>
      </c>
      <c r="C8" s="100"/>
      <c r="D8" s="98" t="s">
        <v>31</v>
      </c>
      <c r="E8" s="101"/>
      <c r="F8" s="98" t="s">
        <v>32</v>
      </c>
      <c r="G8" s="100"/>
      <c r="H8" s="98" t="s">
        <v>32</v>
      </c>
    </row>
    <row r="9" spans="2:8" s="27" customFormat="1" ht="13.5">
      <c r="B9" s="100" t="str">
        <f>Summary!C15</f>
        <v>30.06.10</v>
      </c>
      <c r="C9" s="100"/>
      <c r="D9" s="100" t="str">
        <f>Summary!E15</f>
        <v>30.06.09</v>
      </c>
      <c r="E9" s="101"/>
      <c r="F9" s="100" t="str">
        <f>Summary!G15</f>
        <v>30.06.10</v>
      </c>
      <c r="G9" s="100"/>
      <c r="H9" s="100" t="str">
        <f>Summary!I15</f>
        <v>30.06.09</v>
      </c>
    </row>
    <row r="10" spans="2:8" s="27" customFormat="1" ht="20.25" customHeight="1">
      <c r="B10" s="102" t="s">
        <v>92</v>
      </c>
      <c r="C10" s="100"/>
      <c r="D10" s="102" t="s">
        <v>92</v>
      </c>
      <c r="E10" s="100"/>
      <c r="F10" s="102" t="s">
        <v>92</v>
      </c>
      <c r="G10" s="100"/>
      <c r="H10" s="102" t="s">
        <v>92</v>
      </c>
    </row>
    <row r="11" spans="4:8" ht="13.5">
      <c r="D11" s="29"/>
      <c r="E11" s="30"/>
      <c r="F11" s="29"/>
      <c r="G11" s="30"/>
      <c r="H11" s="29"/>
    </row>
    <row r="12" spans="1:8" ht="13.5">
      <c r="A12" s="27" t="s">
        <v>94</v>
      </c>
      <c r="B12" s="24">
        <f>F12-11533</f>
        <v>3959</v>
      </c>
      <c r="C12" s="27"/>
      <c r="D12" s="27">
        <v>4905</v>
      </c>
      <c r="F12" s="24">
        <v>15492</v>
      </c>
      <c r="H12" s="27">
        <v>24887</v>
      </c>
    </row>
    <row r="13" spans="1:8" ht="13.5">
      <c r="A13" s="27"/>
      <c r="B13" s="31"/>
      <c r="C13" s="27"/>
      <c r="D13" s="27"/>
      <c r="F13" s="31"/>
      <c r="G13" s="32"/>
      <c r="H13" s="27"/>
    </row>
    <row r="14" spans="1:8" ht="13.5">
      <c r="A14" s="27" t="s">
        <v>63</v>
      </c>
      <c r="B14" s="24">
        <v>-39814</v>
      </c>
      <c r="C14" s="27"/>
      <c r="D14" s="27">
        <v>-10058</v>
      </c>
      <c r="F14" s="24">
        <v>-59243</v>
      </c>
      <c r="H14" s="27">
        <f>-18029-813-16675</f>
        <v>-35517</v>
      </c>
    </row>
    <row r="15" spans="1:8" ht="13.5">
      <c r="A15" s="27"/>
      <c r="B15" s="31"/>
      <c r="C15" s="27"/>
      <c r="D15" s="27"/>
      <c r="F15" s="31"/>
      <c r="G15" s="32"/>
      <c r="H15" s="27"/>
    </row>
    <row r="16" spans="1:8" ht="13.5">
      <c r="A16" s="27" t="s">
        <v>64</v>
      </c>
      <c r="B16" s="24">
        <f>F16-295</f>
        <v>161</v>
      </c>
      <c r="C16" s="27"/>
      <c r="D16" s="27">
        <v>13768</v>
      </c>
      <c r="F16" s="24">
        <v>456</v>
      </c>
      <c r="H16" s="27">
        <v>14604</v>
      </c>
    </row>
    <row r="17" spans="1:8" ht="13.5">
      <c r="A17" s="27"/>
      <c r="B17" s="33"/>
      <c r="C17" s="27"/>
      <c r="D17" s="33"/>
      <c r="F17" s="33"/>
      <c r="H17" s="33"/>
    </row>
    <row r="18" spans="1:3" ht="13.5">
      <c r="A18" s="27"/>
      <c r="C18" s="27"/>
    </row>
    <row r="19" spans="1:8" ht="13.5">
      <c r="A19" s="27" t="s">
        <v>197</v>
      </c>
      <c r="B19" s="34">
        <f>B12+B14+B16</f>
        <v>-35694</v>
      </c>
      <c r="C19" s="27"/>
      <c r="D19" s="24">
        <f>SUM(D12:D16)</f>
        <v>8615</v>
      </c>
      <c r="F19" s="34">
        <f>F12+F14+F16</f>
        <v>-43295</v>
      </c>
      <c r="G19" s="35"/>
      <c r="H19" s="24">
        <f>SUM(H12:H16)</f>
        <v>3974</v>
      </c>
    </row>
    <row r="20" spans="2:7" ht="13.5">
      <c r="B20" s="31"/>
      <c r="F20" s="31"/>
      <c r="G20" s="32"/>
    </row>
    <row r="21" spans="1:8" ht="13.5">
      <c r="A21" s="27" t="s">
        <v>65</v>
      </c>
      <c r="B21" s="24">
        <f>F21-(-4571)</f>
        <v>-1498</v>
      </c>
      <c r="C21" s="27"/>
      <c r="D21" s="24">
        <v>-1888</v>
      </c>
      <c r="F21" s="24">
        <v>-6069</v>
      </c>
      <c r="H21" s="24">
        <v>-7905</v>
      </c>
    </row>
    <row r="22" spans="1:8" ht="13.5">
      <c r="A22" s="27"/>
      <c r="B22" s="33"/>
      <c r="C22" s="27"/>
      <c r="D22" s="33"/>
      <c r="F22" s="33"/>
      <c r="H22" s="33"/>
    </row>
    <row r="23" spans="1:3" ht="13.5">
      <c r="A23" s="27"/>
      <c r="C23" s="27"/>
    </row>
    <row r="24" spans="1:8" ht="13.5">
      <c r="A24" s="27" t="s">
        <v>193</v>
      </c>
      <c r="B24" s="34">
        <f>B19+B21</f>
        <v>-37192</v>
      </c>
      <c r="C24" s="27"/>
      <c r="D24" s="24">
        <f>SUM(D19:D21)</f>
        <v>6727</v>
      </c>
      <c r="F24" s="34">
        <f>F19+F21</f>
        <v>-49364</v>
      </c>
      <c r="G24" s="35"/>
      <c r="H24" s="24">
        <f>SUM(H19:H21)</f>
        <v>-3931</v>
      </c>
    </row>
    <row r="25" spans="1:7" ht="13.5">
      <c r="A25" s="27"/>
      <c r="B25" s="34"/>
      <c r="C25" s="27"/>
      <c r="F25" s="34"/>
      <c r="G25" s="35"/>
    </row>
    <row r="26" spans="1:8" ht="13.5">
      <c r="A26" s="27" t="s">
        <v>107</v>
      </c>
      <c r="B26" s="24">
        <v>-367</v>
      </c>
      <c r="C26" s="27"/>
      <c r="D26" s="24">
        <v>893</v>
      </c>
      <c r="F26" s="24">
        <v>1090</v>
      </c>
      <c r="H26" s="24">
        <v>469</v>
      </c>
    </row>
    <row r="27" spans="2:8" ht="13.5">
      <c r="B27" s="36"/>
      <c r="D27" s="33"/>
      <c r="F27" s="36"/>
      <c r="G27" s="35"/>
      <c r="H27" s="33"/>
    </row>
    <row r="28" spans="2:7" ht="13.5">
      <c r="B28" s="34"/>
      <c r="F28" s="34"/>
      <c r="G28" s="35"/>
    </row>
    <row r="29" spans="1:8" ht="13.5">
      <c r="A29" s="27" t="s">
        <v>198</v>
      </c>
      <c r="B29" s="34">
        <f>B24+B26</f>
        <v>-37559</v>
      </c>
      <c r="C29" s="27"/>
      <c r="D29" s="24">
        <f>SUM(D24:D26)</f>
        <v>7620</v>
      </c>
      <c r="F29" s="34">
        <f>F24+F26</f>
        <v>-48274</v>
      </c>
      <c r="G29" s="35"/>
      <c r="H29" s="24">
        <f>SUM(H24:H26)</f>
        <v>-3462</v>
      </c>
    </row>
    <row r="30" spans="1:7" ht="13.5">
      <c r="A30" s="27"/>
      <c r="B30" s="34"/>
      <c r="C30" s="27"/>
      <c r="F30" s="34"/>
      <c r="G30" s="35"/>
    </row>
    <row r="31" spans="1:8" ht="13.5">
      <c r="A31" s="27" t="s">
        <v>66</v>
      </c>
      <c r="B31" s="34">
        <v>0</v>
      </c>
      <c r="C31" s="27"/>
      <c r="D31" s="24">
        <v>0</v>
      </c>
      <c r="F31" s="34">
        <v>0</v>
      </c>
      <c r="G31" s="35"/>
      <c r="H31" s="24">
        <v>0</v>
      </c>
    </row>
    <row r="32" spans="1:8" ht="13.5">
      <c r="A32" s="27"/>
      <c r="B32" s="36"/>
      <c r="C32" s="27"/>
      <c r="D32" s="33"/>
      <c r="F32" s="36"/>
      <c r="G32" s="35"/>
      <c r="H32" s="33"/>
    </row>
    <row r="33" spans="1:7" ht="13.5">
      <c r="A33" s="27"/>
      <c r="B33" s="34"/>
      <c r="C33" s="27"/>
      <c r="F33" s="34"/>
      <c r="G33" s="35"/>
    </row>
    <row r="34" spans="1:8" ht="14.25" thickBot="1">
      <c r="A34" s="27" t="s">
        <v>195</v>
      </c>
      <c r="B34" s="38">
        <f>B29</f>
        <v>-37559</v>
      </c>
      <c r="C34" s="27"/>
      <c r="D34" s="37">
        <f>SUM(D29:D31)</f>
        <v>7620</v>
      </c>
      <c r="F34" s="38">
        <f>F29</f>
        <v>-48274</v>
      </c>
      <c r="G34" s="35"/>
      <c r="H34" s="37">
        <f>SUM(H29:H31)</f>
        <v>-3462</v>
      </c>
    </row>
    <row r="35" spans="4:8" ht="14.25" thickTop="1">
      <c r="D35" s="25"/>
      <c r="F35" s="32"/>
      <c r="G35" s="32"/>
      <c r="H35" s="25"/>
    </row>
    <row r="36" spans="1:7" ht="13.5">
      <c r="A36" s="24" t="s">
        <v>199</v>
      </c>
      <c r="F36" s="31"/>
      <c r="G36" s="32"/>
    </row>
    <row r="37" spans="1:8" ht="13.5">
      <c r="A37" s="82" t="s">
        <v>113</v>
      </c>
      <c r="B37" s="78">
        <f>B29/199066*100</f>
        <v>-18.867611746857825</v>
      </c>
      <c r="C37" s="27"/>
      <c r="D37" s="39">
        <f>D34/178333*100</f>
        <v>4.272905183000342</v>
      </c>
      <c r="E37" s="39"/>
      <c r="F37" s="40">
        <f>F29/186910*100</f>
        <v>-25.827403563212243</v>
      </c>
      <c r="G37" s="40"/>
      <c r="H37" s="39">
        <f>H34/127705*100</f>
        <v>-2.710935358834815</v>
      </c>
    </row>
    <row r="38" spans="1:8" ht="13.5">
      <c r="A38" s="82" t="s">
        <v>114</v>
      </c>
      <c r="B38" s="41" t="s">
        <v>96</v>
      </c>
      <c r="C38" s="27"/>
      <c r="D38" s="41" t="s">
        <v>96</v>
      </c>
      <c r="E38" s="41"/>
      <c r="F38" s="40" t="s">
        <v>96</v>
      </c>
      <c r="G38" s="40"/>
      <c r="H38" s="41" t="s">
        <v>96</v>
      </c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>
      <c r="A54" s="24" t="s">
        <v>77</v>
      </c>
    </row>
    <row r="55" ht="13.5">
      <c r="A55" s="24" t="s">
        <v>128</v>
      </c>
    </row>
  </sheetData>
  <sheetProtection/>
  <printOptions horizontalCentered="1"/>
  <pageMargins left="0.45" right="0.2" top="0.65" bottom="0.6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zoomScalePageLayoutView="0" workbookViewId="0" topLeftCell="A22">
      <selection activeCell="B50" sqref="B50"/>
    </sheetView>
  </sheetViews>
  <sheetFormatPr defaultColWidth="9.140625" defaultRowHeight="12.75"/>
  <cols>
    <col min="1" max="1" width="51.28125" style="27" customWidth="1"/>
    <col min="2" max="2" width="14.28125" style="83" bestFit="1" customWidth="1"/>
    <col min="3" max="3" width="1.7109375" style="83" customWidth="1"/>
    <col min="4" max="4" width="14.00390625" style="83" customWidth="1"/>
    <col min="5" max="5" width="6.28125" style="27" customWidth="1"/>
    <col min="6" max="6" width="11.421875" style="27" customWidth="1"/>
    <col min="7" max="7" width="12.421875" style="27" bestFit="1" customWidth="1"/>
    <col min="8" max="12" width="9.7109375" style="27" customWidth="1"/>
    <col min="13" max="16384" width="9.140625" style="27" customWidth="1"/>
  </cols>
  <sheetData>
    <row r="1" ht="13.5">
      <c r="A1" s="86" t="str">
        <f>Summary!A1</f>
        <v>MITHRIL BERHAD</v>
      </c>
    </row>
    <row r="2" ht="13.5">
      <c r="A2" s="87" t="str">
        <f>Consol_PL!A2</f>
        <v>(Company No.: 577765-U)</v>
      </c>
    </row>
    <row r="4" ht="13.5">
      <c r="A4" s="86" t="s">
        <v>97</v>
      </c>
    </row>
    <row r="5" ht="13.5">
      <c r="A5" s="86" t="s">
        <v>164</v>
      </c>
    </row>
    <row r="6" spans="2:4" ht="13.5">
      <c r="B6" s="67" t="s">
        <v>98</v>
      </c>
      <c r="C6" s="67"/>
      <c r="D6" s="67" t="s">
        <v>98</v>
      </c>
    </row>
    <row r="7" spans="2:4" ht="13.5">
      <c r="B7" s="79" t="str">
        <f>Summary!C15</f>
        <v>30.06.10</v>
      </c>
      <c r="C7" s="67"/>
      <c r="D7" s="79" t="s">
        <v>122</v>
      </c>
    </row>
    <row r="8" spans="2:4" ht="13.5">
      <c r="B8" s="67" t="s">
        <v>24</v>
      </c>
      <c r="C8" s="67"/>
      <c r="D8" s="67" t="s">
        <v>25</v>
      </c>
    </row>
    <row r="9" spans="2:4" s="81" customFormat="1" ht="15">
      <c r="B9" s="88" t="s">
        <v>92</v>
      </c>
      <c r="C9" s="68"/>
      <c r="D9" s="88" t="s">
        <v>92</v>
      </c>
    </row>
    <row r="10" spans="1:4" s="81" customFormat="1" ht="15">
      <c r="A10" s="89" t="s">
        <v>35</v>
      </c>
      <c r="B10" s="42"/>
      <c r="C10" s="28"/>
      <c r="D10" s="42"/>
    </row>
    <row r="11" ht="13.5">
      <c r="A11" s="86" t="s">
        <v>67</v>
      </c>
    </row>
    <row r="12" spans="1:4" ht="13.5">
      <c r="A12" s="27" t="s">
        <v>99</v>
      </c>
      <c r="B12" s="83">
        <v>5017</v>
      </c>
      <c r="D12" s="83">
        <v>9270</v>
      </c>
    </row>
    <row r="13" spans="1:4" ht="13.5">
      <c r="A13" s="27" t="s">
        <v>78</v>
      </c>
      <c r="B13" s="83">
        <v>0</v>
      </c>
      <c r="D13" s="83">
        <v>2097</v>
      </c>
    </row>
    <row r="14" spans="1:4" ht="13.5">
      <c r="A14" s="27" t="s">
        <v>23</v>
      </c>
      <c r="B14" s="83">
        <v>81500</v>
      </c>
      <c r="D14" s="83">
        <v>100000</v>
      </c>
    </row>
    <row r="15" spans="1:4" ht="13.5">
      <c r="A15" s="27" t="s">
        <v>18</v>
      </c>
      <c r="B15" s="84">
        <v>0</v>
      </c>
      <c r="D15" s="84">
        <v>14867</v>
      </c>
    </row>
    <row r="16" spans="2:4" ht="13.5">
      <c r="B16" s="91">
        <f>SUM(B12:B15)</f>
        <v>86517</v>
      </c>
      <c r="D16" s="91">
        <f>SUM(D12:D15)</f>
        <v>126234</v>
      </c>
    </row>
    <row r="17" ht="13.5">
      <c r="A17" s="86" t="s">
        <v>100</v>
      </c>
    </row>
    <row r="18" spans="1:4" ht="13.5">
      <c r="A18" s="27" t="s">
        <v>43</v>
      </c>
      <c r="B18" s="83">
        <v>4061</v>
      </c>
      <c r="D18" s="83">
        <v>16193</v>
      </c>
    </row>
    <row r="19" spans="1:4" ht="13.5">
      <c r="A19" s="27" t="s">
        <v>101</v>
      </c>
      <c r="B19" s="83">
        <v>3867</v>
      </c>
      <c r="D19" s="83">
        <v>6973</v>
      </c>
    </row>
    <row r="20" spans="1:4" ht="13.5">
      <c r="A20" s="27" t="s">
        <v>102</v>
      </c>
      <c r="B20" s="83">
        <f>2152+1830</f>
        <v>3982</v>
      </c>
      <c r="D20" s="83">
        <v>4846</v>
      </c>
    </row>
    <row r="21" spans="1:4" ht="13.5">
      <c r="A21" s="27" t="s">
        <v>103</v>
      </c>
      <c r="B21" s="90">
        <v>709</v>
      </c>
      <c r="D21" s="90">
        <v>15420</v>
      </c>
    </row>
    <row r="22" spans="2:4" ht="13.5">
      <c r="B22" s="91">
        <f>SUM(B18:B21)</f>
        <v>12619</v>
      </c>
      <c r="D22" s="91">
        <f>SUM(D18:D21)</f>
        <v>43432</v>
      </c>
    </row>
    <row r="23" spans="1:4" ht="14.25" thickBot="1">
      <c r="A23" s="86" t="s">
        <v>36</v>
      </c>
      <c r="B23" s="92">
        <f>B16+B22</f>
        <v>99136</v>
      </c>
      <c r="D23" s="92">
        <f>D16+D22</f>
        <v>169666</v>
      </c>
    </row>
    <row r="25" ht="13.5">
      <c r="A25" s="86" t="s">
        <v>37</v>
      </c>
    </row>
    <row r="26" ht="13.5">
      <c r="A26" s="86" t="s">
        <v>38</v>
      </c>
    </row>
    <row r="27" spans="1:4" ht="13.5">
      <c r="A27" s="27" t="s">
        <v>108</v>
      </c>
      <c r="B27" s="83">
        <f>Consol_EQ!B25</f>
        <v>49776</v>
      </c>
      <c r="D27" s="83">
        <v>182274</v>
      </c>
    </row>
    <row r="28" spans="1:4" ht="13.5">
      <c r="A28" s="27" t="s">
        <v>79</v>
      </c>
      <c r="B28" s="83">
        <v>0</v>
      </c>
      <c r="D28" s="83">
        <v>80339</v>
      </c>
    </row>
    <row r="29" spans="1:4" ht="13.5">
      <c r="A29" s="27" t="s">
        <v>80</v>
      </c>
      <c r="B29" s="83">
        <v>604</v>
      </c>
      <c r="D29" s="83">
        <v>2274</v>
      </c>
    </row>
    <row r="30" ht="13.5">
      <c r="A30" s="27" t="s">
        <v>148</v>
      </c>
    </row>
    <row r="31" spans="1:4" ht="13.5">
      <c r="A31" s="27" t="s">
        <v>149</v>
      </c>
      <c r="B31" s="83">
        <f>Consol_EQ!E25</f>
        <v>1376</v>
      </c>
      <c r="D31" s="83">
        <v>0</v>
      </c>
    </row>
    <row r="32" spans="1:4" ht="13.5">
      <c r="A32" s="27" t="s">
        <v>19</v>
      </c>
      <c r="B32" s="83">
        <f>Consol_EQ!G25</f>
        <v>8650</v>
      </c>
      <c r="D32" s="83">
        <v>9521</v>
      </c>
    </row>
    <row r="33" spans="1:4" ht="13.5">
      <c r="A33" s="27" t="s">
        <v>110</v>
      </c>
      <c r="B33" s="90">
        <f>Consol_EQ!H25</f>
        <v>-51290</v>
      </c>
      <c r="D33" s="90">
        <v>-220545</v>
      </c>
    </row>
    <row r="34" spans="1:4" ht="13.5">
      <c r="A34" s="86" t="s">
        <v>39</v>
      </c>
      <c r="B34" s="91">
        <f>SUM(B27:B33)</f>
        <v>9116</v>
      </c>
      <c r="D34" s="91">
        <f>SUM(D27:D33)</f>
        <v>53863</v>
      </c>
    </row>
    <row r="36" ht="13.5">
      <c r="A36" s="86" t="s">
        <v>40</v>
      </c>
    </row>
    <row r="37" spans="1:4" ht="13.5">
      <c r="A37" s="27" t="s">
        <v>109</v>
      </c>
      <c r="B37" s="83">
        <f>53312-B38</f>
        <v>14805</v>
      </c>
      <c r="D37" s="83">
        <f>58488-D38</f>
        <v>18008</v>
      </c>
    </row>
    <row r="38" spans="1:4" ht="13.5">
      <c r="A38" s="27" t="s">
        <v>20</v>
      </c>
      <c r="B38" s="83">
        <v>38507</v>
      </c>
      <c r="D38" s="83">
        <v>40480</v>
      </c>
    </row>
    <row r="39" spans="1:4" ht="13.5">
      <c r="A39" s="27" t="s">
        <v>68</v>
      </c>
      <c r="B39" s="83">
        <v>321</v>
      </c>
      <c r="D39" s="83">
        <v>510</v>
      </c>
    </row>
    <row r="40" spans="2:4" ht="13.5">
      <c r="B40" s="91">
        <f>SUM(B37:B39)</f>
        <v>53633</v>
      </c>
      <c r="D40" s="91">
        <f>SUM(D37:D39)</f>
        <v>58998</v>
      </c>
    </row>
    <row r="42" ht="13.5">
      <c r="A42" s="86" t="s">
        <v>104</v>
      </c>
    </row>
    <row r="43" spans="1:4" ht="13.5">
      <c r="A43" s="27" t="s">
        <v>106</v>
      </c>
      <c r="B43" s="83">
        <v>20870</v>
      </c>
      <c r="D43" s="83">
        <v>27748</v>
      </c>
    </row>
    <row r="44" spans="1:4" ht="13.5">
      <c r="A44" s="27" t="s">
        <v>105</v>
      </c>
      <c r="B44" s="83">
        <f>627+14386+1</f>
        <v>15014</v>
      </c>
      <c r="D44" s="83">
        <v>27685</v>
      </c>
    </row>
    <row r="45" spans="1:4" ht="13.5">
      <c r="A45" s="27" t="s">
        <v>145</v>
      </c>
      <c r="B45" s="83">
        <v>503</v>
      </c>
      <c r="D45" s="83">
        <v>1372</v>
      </c>
    </row>
    <row r="46" spans="2:4" ht="13.5">
      <c r="B46" s="91">
        <f>SUM(B43:B45)</f>
        <v>36387</v>
      </c>
      <c r="D46" s="91">
        <f>SUM(D43:D45)</f>
        <v>56805</v>
      </c>
    </row>
    <row r="47" spans="1:4" ht="13.5">
      <c r="A47" s="86" t="s">
        <v>41</v>
      </c>
      <c r="B47" s="91">
        <f>B40+B46</f>
        <v>90020</v>
      </c>
      <c r="D47" s="91">
        <f>D40+D46</f>
        <v>115803</v>
      </c>
    </row>
    <row r="48" spans="1:4" ht="14.25" thickBot="1">
      <c r="A48" s="86" t="s">
        <v>42</v>
      </c>
      <c r="B48" s="92">
        <f>B34+B47</f>
        <v>99136</v>
      </c>
      <c r="D48" s="92">
        <f>D34+D47</f>
        <v>169666</v>
      </c>
    </row>
    <row r="55" ht="13.5">
      <c r="A55" s="27" t="s">
        <v>81</v>
      </c>
    </row>
    <row r="56" ht="13.5">
      <c r="A56" s="27" t="s">
        <v>128</v>
      </c>
    </row>
    <row r="60" spans="2:4" ht="13.5">
      <c r="B60" s="83">
        <f>B23-B48</f>
        <v>0</v>
      </c>
      <c r="C60" s="83">
        <f>C23-C48</f>
        <v>0</v>
      </c>
      <c r="D60" s="83">
        <f>D23-D48</f>
        <v>0</v>
      </c>
    </row>
  </sheetData>
  <sheetProtection/>
  <printOptions horizontalCentered="1"/>
  <pageMargins left="0.68" right="0.39" top="0.67" bottom="0.49" header="0.5" footer="0.39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view="pageBreakPreview" zoomScaleSheetLayoutView="100" zoomScalePageLayoutView="0" workbookViewId="0" topLeftCell="A38">
      <selection activeCell="D72" sqref="D72"/>
    </sheetView>
  </sheetViews>
  <sheetFormatPr defaultColWidth="9.140625" defaultRowHeight="12.75"/>
  <cols>
    <col min="1" max="1" width="2.28125" style="27" customWidth="1"/>
    <col min="2" max="2" width="2.7109375" style="27" customWidth="1"/>
    <col min="3" max="3" width="54.140625" style="27" customWidth="1"/>
    <col min="4" max="4" width="14.28125" style="83" customWidth="1"/>
    <col min="5" max="5" width="3.140625" style="83" customWidth="1"/>
    <col min="6" max="6" width="14.28125" style="83" customWidth="1"/>
    <col min="7" max="7" width="7.140625" style="27" customWidth="1"/>
    <col min="8" max="8" width="10.28125" style="27" bestFit="1" customWidth="1"/>
    <col min="9" max="16384" width="9.140625" style="27" customWidth="1"/>
  </cols>
  <sheetData>
    <row r="1" spans="1:3" ht="13.5">
      <c r="A1" s="86" t="str">
        <f>Summary!A1</f>
        <v>MITHRIL BERHAD</v>
      </c>
      <c r="B1" s="86"/>
      <c r="C1" s="86"/>
    </row>
    <row r="2" spans="1:3" ht="13.5">
      <c r="A2" s="87" t="str">
        <f>Summary!A2</f>
        <v>(Company No.: 577765-U)</v>
      </c>
      <c r="B2" s="86"/>
      <c r="C2" s="86"/>
    </row>
    <row r="3" ht="7.5" customHeight="1"/>
    <row r="4" spans="1:3" ht="13.5">
      <c r="A4" s="86" t="s">
        <v>74</v>
      </c>
      <c r="B4" s="86"/>
      <c r="C4" s="86"/>
    </row>
    <row r="5" spans="1:3" ht="13.5">
      <c r="A5" s="86" t="s">
        <v>165</v>
      </c>
      <c r="B5" s="86"/>
      <c r="C5" s="86"/>
    </row>
    <row r="6" spans="1:3" ht="13.5">
      <c r="A6" s="86"/>
      <c r="B6" s="86"/>
      <c r="C6" s="86"/>
    </row>
    <row r="7" spans="4:6" ht="13.5">
      <c r="D7" s="98" t="s">
        <v>191</v>
      </c>
      <c r="E7" s="66"/>
      <c r="F7" s="98" t="str">
        <f>D7</f>
        <v>12 Months Ended</v>
      </c>
    </row>
    <row r="8" spans="4:6" ht="13.5">
      <c r="D8" s="103" t="str">
        <f>Summary!C15</f>
        <v>30.06.10</v>
      </c>
      <c r="E8" s="66"/>
      <c r="F8" s="103" t="str">
        <f>Summary!E15</f>
        <v>30.06.09</v>
      </c>
    </row>
    <row r="9" spans="4:6" ht="15">
      <c r="D9" s="99" t="s">
        <v>92</v>
      </c>
      <c r="E9" s="66"/>
      <c r="F9" s="99" t="s">
        <v>92</v>
      </c>
    </row>
    <row r="10" spans="1:3" ht="13.5">
      <c r="A10" s="86" t="s">
        <v>5</v>
      </c>
      <c r="B10" s="86"/>
      <c r="C10" s="86"/>
    </row>
    <row r="11" spans="2:6" s="81" customFormat="1" ht="13.5">
      <c r="B11" s="81" t="s">
        <v>47</v>
      </c>
      <c r="D11" s="84">
        <f>Consol_PL!F24</f>
        <v>-49364</v>
      </c>
      <c r="E11" s="84"/>
      <c r="F11" s="84">
        <f>Consol_PL!H24</f>
        <v>-3931</v>
      </c>
    </row>
    <row r="12" spans="2:6" s="81" customFormat="1" ht="13.5">
      <c r="B12" s="81" t="s">
        <v>61</v>
      </c>
      <c r="D12" s="84"/>
      <c r="E12" s="84"/>
      <c r="F12" s="84"/>
    </row>
    <row r="13" spans="3:6" s="81" customFormat="1" ht="13.5">
      <c r="C13" s="81" t="s">
        <v>44</v>
      </c>
      <c r="D13" s="84">
        <v>1515</v>
      </c>
      <c r="E13" s="84"/>
      <c r="F13" s="84">
        <v>3480</v>
      </c>
    </row>
    <row r="14" spans="3:6" s="81" customFormat="1" ht="13.5">
      <c r="C14" s="81" t="s">
        <v>45</v>
      </c>
      <c r="D14" s="84">
        <v>65</v>
      </c>
      <c r="E14" s="84"/>
      <c r="F14" s="84">
        <v>181</v>
      </c>
    </row>
    <row r="15" spans="3:6" s="81" customFormat="1" ht="13.5">
      <c r="C15" s="81" t="s">
        <v>48</v>
      </c>
      <c r="D15" s="84">
        <v>6069</v>
      </c>
      <c r="E15" s="84"/>
      <c r="F15" s="84">
        <v>7905</v>
      </c>
    </row>
    <row r="16" spans="3:6" s="81" customFormat="1" ht="13.5">
      <c r="C16" s="81" t="s">
        <v>6</v>
      </c>
      <c r="D16" s="84">
        <v>0</v>
      </c>
      <c r="E16" s="84"/>
      <c r="F16" s="84">
        <v>-356</v>
      </c>
    </row>
    <row r="17" spans="3:6" s="81" customFormat="1" ht="13.5">
      <c r="C17" s="81" t="s">
        <v>181</v>
      </c>
      <c r="D17" s="84">
        <v>14867</v>
      </c>
      <c r="E17" s="84"/>
      <c r="F17" s="84">
        <v>866</v>
      </c>
    </row>
    <row r="18" spans="3:6" s="81" customFormat="1" ht="13.5">
      <c r="C18" s="81" t="s">
        <v>1</v>
      </c>
      <c r="D18" s="84">
        <v>-23</v>
      </c>
      <c r="E18" s="84"/>
      <c r="F18" s="84">
        <v>-32</v>
      </c>
    </row>
    <row r="19" spans="3:6" s="81" customFormat="1" ht="13.5">
      <c r="C19" s="81" t="s">
        <v>126</v>
      </c>
      <c r="D19" s="84">
        <v>0</v>
      </c>
      <c r="E19" s="84"/>
      <c r="F19" s="84">
        <v>-1108</v>
      </c>
    </row>
    <row r="20" spans="3:6" s="81" customFormat="1" ht="13.5">
      <c r="C20" s="81" t="s">
        <v>179</v>
      </c>
      <c r="D20" s="84">
        <v>814</v>
      </c>
      <c r="E20" s="84"/>
      <c r="F20" s="84">
        <v>1478</v>
      </c>
    </row>
    <row r="21" spans="3:6" s="81" customFormat="1" ht="13.5">
      <c r="C21" s="81" t="s">
        <v>180</v>
      </c>
      <c r="D21" s="84">
        <v>8</v>
      </c>
      <c r="E21" s="84"/>
      <c r="F21" s="84">
        <v>83</v>
      </c>
    </row>
    <row r="22" spans="3:6" s="81" customFormat="1" ht="13.5">
      <c r="C22" s="81" t="s">
        <v>138</v>
      </c>
      <c r="D22" s="84">
        <v>274</v>
      </c>
      <c r="E22" s="84"/>
      <c r="F22" s="84">
        <v>6156</v>
      </c>
    </row>
    <row r="23" spans="3:6" s="81" customFormat="1" ht="13.5">
      <c r="C23" s="81" t="s">
        <v>201</v>
      </c>
      <c r="D23" s="84">
        <v>18500</v>
      </c>
      <c r="E23" s="84"/>
      <c r="F23" s="84">
        <v>0</v>
      </c>
    </row>
    <row r="24" spans="3:6" s="81" customFormat="1" ht="13.5">
      <c r="C24" s="81" t="s">
        <v>182</v>
      </c>
      <c r="D24" s="84"/>
      <c r="E24" s="84"/>
      <c r="F24" s="84"/>
    </row>
    <row r="25" spans="3:6" s="81" customFormat="1" ht="13.5">
      <c r="C25" s="81" t="s">
        <v>183</v>
      </c>
      <c r="D25" s="84">
        <v>0</v>
      </c>
      <c r="E25" s="84"/>
      <c r="F25" s="84">
        <v>-952</v>
      </c>
    </row>
    <row r="26" spans="3:6" s="81" customFormat="1" ht="13.5">
      <c r="C26" s="81" t="s">
        <v>184</v>
      </c>
      <c r="D26" s="84"/>
      <c r="E26" s="84"/>
      <c r="F26" s="84"/>
    </row>
    <row r="27" spans="3:6" s="81" customFormat="1" ht="13.5">
      <c r="C27" s="81" t="s">
        <v>185</v>
      </c>
      <c r="D27" s="84">
        <v>0</v>
      </c>
      <c r="E27" s="84"/>
      <c r="F27" s="84">
        <v>-1116</v>
      </c>
    </row>
    <row r="28" spans="3:6" s="81" customFormat="1" ht="13.5">
      <c r="C28" s="81" t="s">
        <v>150</v>
      </c>
      <c r="D28" s="84">
        <v>3593</v>
      </c>
      <c r="E28" s="84"/>
      <c r="F28" s="84">
        <v>-7</v>
      </c>
    </row>
    <row r="29" spans="3:6" s="81" customFormat="1" ht="13.5">
      <c r="C29" s="81" t="s">
        <v>151</v>
      </c>
      <c r="D29" s="84">
        <v>96</v>
      </c>
      <c r="E29" s="84"/>
      <c r="F29" s="84">
        <v>1187</v>
      </c>
    </row>
    <row r="30" spans="3:6" s="81" customFormat="1" ht="13.5">
      <c r="C30" s="81" t="s">
        <v>186</v>
      </c>
      <c r="D30" s="84">
        <v>-20</v>
      </c>
      <c r="E30" s="84"/>
      <c r="F30" s="84">
        <v>-7632</v>
      </c>
    </row>
    <row r="31" spans="3:6" s="81" customFormat="1" ht="13.5">
      <c r="C31" s="81" t="s">
        <v>187</v>
      </c>
      <c r="D31" s="84">
        <v>-80</v>
      </c>
      <c r="E31" s="84"/>
      <c r="F31" s="84">
        <v>-4474</v>
      </c>
    </row>
    <row r="32" spans="3:6" s="81" customFormat="1" ht="13.5">
      <c r="C32" s="81" t="s">
        <v>192</v>
      </c>
      <c r="D32" s="84">
        <v>281</v>
      </c>
      <c r="E32" s="84"/>
      <c r="F32" s="84">
        <v>0</v>
      </c>
    </row>
    <row r="33" spans="3:6" s="81" customFormat="1" ht="13.5">
      <c r="C33" s="81" t="s">
        <v>188</v>
      </c>
      <c r="D33" s="84">
        <v>0</v>
      </c>
      <c r="E33" s="84"/>
      <c r="F33" s="84">
        <v>-110</v>
      </c>
    </row>
    <row r="34" spans="3:6" s="81" customFormat="1" ht="13.5">
      <c r="C34" s="81" t="s">
        <v>127</v>
      </c>
      <c r="D34" s="90">
        <v>0</v>
      </c>
      <c r="E34" s="84"/>
      <c r="F34" s="90">
        <v>825</v>
      </c>
    </row>
    <row r="35" spans="2:6" s="81" customFormat="1" ht="13.5">
      <c r="B35" s="93" t="s">
        <v>133</v>
      </c>
      <c r="D35" s="84">
        <f>SUM(D11:D34)</f>
        <v>-3405</v>
      </c>
      <c r="E35" s="84"/>
      <c r="F35" s="84">
        <f>SUM(F11:F34)</f>
        <v>2443</v>
      </c>
    </row>
    <row r="36" spans="2:6" s="81" customFormat="1" ht="13.5">
      <c r="B36" s="81" t="s">
        <v>7</v>
      </c>
      <c r="D36" s="84"/>
      <c r="E36" s="84"/>
      <c r="F36" s="84"/>
    </row>
    <row r="37" spans="3:6" s="81" customFormat="1" ht="13.5">
      <c r="C37" s="94" t="s">
        <v>154</v>
      </c>
      <c r="D37" s="84">
        <v>2284</v>
      </c>
      <c r="E37" s="84"/>
      <c r="F37" s="84">
        <v>1073</v>
      </c>
    </row>
    <row r="38" spans="3:6" s="81" customFormat="1" ht="13.5">
      <c r="C38" s="94" t="s">
        <v>156</v>
      </c>
      <c r="D38" s="84">
        <v>606</v>
      </c>
      <c r="E38" s="84"/>
      <c r="F38" s="84">
        <v>5896</v>
      </c>
    </row>
    <row r="39" spans="3:6" s="81" customFormat="1" ht="13.5">
      <c r="C39" s="94" t="s">
        <v>189</v>
      </c>
      <c r="D39" s="84">
        <v>-12580</v>
      </c>
      <c r="E39" s="84"/>
      <c r="F39" s="84">
        <v>2456</v>
      </c>
    </row>
    <row r="40" spans="3:6" s="81" customFormat="1" ht="13.5">
      <c r="C40" s="78" t="s">
        <v>33</v>
      </c>
      <c r="D40" s="84">
        <v>0</v>
      </c>
      <c r="E40" s="84"/>
      <c r="F40" s="84">
        <v>-63</v>
      </c>
    </row>
    <row r="41" spans="2:6" s="81" customFormat="1" ht="13.5">
      <c r="B41" s="81" t="s">
        <v>134</v>
      </c>
      <c r="D41" s="95">
        <f>SUM(D35:D40)</f>
        <v>-13095</v>
      </c>
      <c r="E41" s="84"/>
      <c r="F41" s="95">
        <f>SUM(F35:F40)</f>
        <v>11805</v>
      </c>
    </row>
    <row r="42" spans="3:6" s="81" customFormat="1" ht="13.5">
      <c r="C42" s="81" t="s">
        <v>190</v>
      </c>
      <c r="D42" s="84">
        <v>152</v>
      </c>
      <c r="E42" s="84"/>
      <c r="F42" s="84">
        <v>-40</v>
      </c>
    </row>
    <row r="43" spans="2:6" s="81" customFormat="1" ht="13.5">
      <c r="B43" s="81" t="s">
        <v>135</v>
      </c>
      <c r="D43" s="91">
        <f>SUM(D41:D42)</f>
        <v>-12943</v>
      </c>
      <c r="E43" s="84"/>
      <c r="F43" s="91">
        <f>SUM(F41:F42)</f>
        <v>11765</v>
      </c>
    </row>
    <row r="44" spans="1:6" s="81" customFormat="1" ht="7.5" customHeight="1">
      <c r="A44" s="89"/>
      <c r="B44" s="89"/>
      <c r="C44" s="89"/>
      <c r="D44" s="84"/>
      <c r="E44" s="84"/>
      <c r="F44" s="84"/>
    </row>
    <row r="45" spans="1:6" s="81" customFormat="1" ht="13.5">
      <c r="A45" s="89" t="s">
        <v>8</v>
      </c>
      <c r="B45" s="89"/>
      <c r="C45" s="89"/>
      <c r="D45" s="84"/>
      <c r="E45" s="84"/>
      <c r="F45" s="84"/>
    </row>
    <row r="46" spans="2:6" s="81" customFormat="1" ht="13.5">
      <c r="B46" s="81" t="s">
        <v>9</v>
      </c>
      <c r="D46" s="84">
        <v>-76</v>
      </c>
      <c r="E46" s="84"/>
      <c r="F46" s="84">
        <v>-328</v>
      </c>
    </row>
    <row r="47" spans="2:6" s="81" customFormat="1" ht="13.5">
      <c r="B47" s="81" t="s">
        <v>34</v>
      </c>
      <c r="D47" s="84">
        <v>0</v>
      </c>
      <c r="E47" s="84"/>
      <c r="F47" s="84">
        <v>28</v>
      </c>
    </row>
    <row r="48" spans="2:6" s="81" customFormat="1" ht="13.5">
      <c r="B48" s="81" t="s">
        <v>120</v>
      </c>
      <c r="D48" s="84">
        <v>0</v>
      </c>
      <c r="E48" s="84"/>
      <c r="F48" s="84">
        <v>-3</v>
      </c>
    </row>
    <row r="49" spans="2:6" s="81" customFormat="1" ht="13.5">
      <c r="B49" s="81" t="s">
        <v>10</v>
      </c>
      <c r="D49" s="84">
        <v>0</v>
      </c>
      <c r="E49" s="84"/>
      <c r="F49" s="84">
        <v>356</v>
      </c>
    </row>
    <row r="50" spans="2:6" s="81" customFormat="1" ht="13.5">
      <c r="B50" s="81" t="s">
        <v>158</v>
      </c>
      <c r="D50" s="84">
        <v>12600</v>
      </c>
      <c r="E50" s="84"/>
      <c r="F50" s="84">
        <v>2310</v>
      </c>
    </row>
    <row r="51" spans="2:6" s="81" customFormat="1" ht="13.5">
      <c r="B51" s="81" t="s">
        <v>157</v>
      </c>
      <c r="D51" s="91">
        <f>SUM(D46:D50)</f>
        <v>12524</v>
      </c>
      <c r="E51" s="84"/>
      <c r="F51" s="91">
        <f>SUM(F46:F50)</f>
        <v>2363</v>
      </c>
    </row>
    <row r="52" spans="4:6" s="81" customFormat="1" ht="6.75" customHeight="1">
      <c r="D52" s="84"/>
      <c r="E52" s="84"/>
      <c r="F52" s="84"/>
    </row>
    <row r="53" spans="1:6" s="81" customFormat="1" ht="13.5">
      <c r="A53" s="89" t="s">
        <v>11</v>
      </c>
      <c r="B53" s="89"/>
      <c r="C53" s="89"/>
      <c r="D53" s="84"/>
      <c r="E53" s="84"/>
      <c r="F53" s="84"/>
    </row>
    <row r="54" spans="2:6" s="81" customFormat="1" ht="13.5">
      <c r="B54" s="81" t="s">
        <v>155</v>
      </c>
      <c r="D54" s="84">
        <v>-1212</v>
      </c>
      <c r="E54" s="84"/>
      <c r="F54" s="84">
        <v>-2463</v>
      </c>
    </row>
    <row r="55" spans="2:6" s="81" customFormat="1" ht="13.5">
      <c r="B55" s="81" t="s">
        <v>152</v>
      </c>
      <c r="D55" s="84">
        <v>-5080</v>
      </c>
      <c r="E55" s="84"/>
      <c r="F55" s="84">
        <v>-316</v>
      </c>
    </row>
    <row r="56" spans="2:6" s="81" customFormat="1" ht="13.5">
      <c r="B56" s="81" t="s">
        <v>21</v>
      </c>
      <c r="D56" s="84">
        <v>-5000</v>
      </c>
      <c r="E56" s="84"/>
      <c r="F56" s="84">
        <v>-1100</v>
      </c>
    </row>
    <row r="57" spans="2:6" s="81" customFormat="1" ht="13.5">
      <c r="B57" s="81" t="s">
        <v>22</v>
      </c>
      <c r="D57" s="84">
        <v>-1991</v>
      </c>
      <c r="E57" s="84"/>
      <c r="F57" s="84">
        <v>-7801</v>
      </c>
    </row>
    <row r="58" spans="2:6" s="81" customFormat="1" ht="13.5">
      <c r="B58" s="81" t="s">
        <v>125</v>
      </c>
      <c r="D58" s="91">
        <f>SUM(D54:D57)</f>
        <v>-13283</v>
      </c>
      <c r="E58" s="84"/>
      <c r="F58" s="91">
        <f>SUM(F54:F57)</f>
        <v>-11680</v>
      </c>
    </row>
    <row r="59" spans="4:6" s="81" customFormat="1" ht="7.5" customHeight="1">
      <c r="D59" s="84"/>
      <c r="E59" s="84"/>
      <c r="F59" s="84"/>
    </row>
    <row r="60" spans="1:6" s="81" customFormat="1" ht="13.5">
      <c r="A60" s="89" t="s">
        <v>136</v>
      </c>
      <c r="B60" s="89"/>
      <c r="C60" s="89"/>
      <c r="D60" s="84">
        <f>D43+D51+D58</f>
        <v>-13702</v>
      </c>
      <c r="E60" s="84"/>
      <c r="F60" s="84">
        <f>F43+F51+F58</f>
        <v>2448</v>
      </c>
    </row>
    <row r="61" spans="1:6" s="81" customFormat="1" ht="13.5">
      <c r="A61" s="81" t="s">
        <v>2</v>
      </c>
      <c r="B61" s="89"/>
      <c r="C61" s="89"/>
      <c r="D61" s="84">
        <v>13509</v>
      </c>
      <c r="E61" s="84"/>
      <c r="F61" s="84">
        <v>11061</v>
      </c>
    </row>
    <row r="62" spans="1:6" s="81" customFormat="1" ht="14.25" thickBot="1">
      <c r="A62" s="89" t="s">
        <v>112</v>
      </c>
      <c r="B62" s="89"/>
      <c r="C62" s="89"/>
      <c r="D62" s="96">
        <f>SUM(D60:D61)</f>
        <v>-193</v>
      </c>
      <c r="E62" s="84"/>
      <c r="F62" s="96">
        <f>SUM(F60:F61)</f>
        <v>13509</v>
      </c>
    </row>
    <row r="63" spans="1:6" s="81" customFormat="1" ht="7.5" customHeight="1" thickTop="1">
      <c r="A63" s="89"/>
      <c r="B63" s="89"/>
      <c r="C63" s="89"/>
      <c r="D63" s="84"/>
      <c r="E63" s="84"/>
      <c r="F63" s="84"/>
    </row>
    <row r="64" spans="1:6" s="81" customFormat="1" ht="13.5">
      <c r="A64" s="81" t="s">
        <v>12</v>
      </c>
      <c r="D64" s="84"/>
      <c r="E64" s="84"/>
      <c r="F64" s="84"/>
    </row>
    <row r="65" spans="2:6" s="81" customFormat="1" ht="13.5">
      <c r="B65" s="81" t="s">
        <v>118</v>
      </c>
      <c r="D65" s="84">
        <v>709</v>
      </c>
      <c r="E65" s="84"/>
      <c r="F65" s="84">
        <v>15420</v>
      </c>
    </row>
    <row r="66" spans="2:6" ht="13.5">
      <c r="B66" s="27" t="s">
        <v>119</v>
      </c>
      <c r="D66" s="83">
        <v>-902</v>
      </c>
      <c r="F66" s="83">
        <v>-1911</v>
      </c>
    </row>
    <row r="67" spans="4:6" ht="14.25" thickBot="1">
      <c r="D67" s="96">
        <f>SUM(D65:D66)</f>
        <v>-193</v>
      </c>
      <c r="E67" s="97"/>
      <c r="F67" s="96">
        <f>SUM(F65:F66)</f>
        <v>13509</v>
      </c>
    </row>
    <row r="68" spans="4:6" ht="7.5" customHeight="1" thickTop="1">
      <c r="D68" s="28"/>
      <c r="E68" s="97"/>
      <c r="F68" s="28"/>
    </row>
    <row r="69" ht="13.5">
      <c r="A69" s="27" t="s">
        <v>69</v>
      </c>
    </row>
    <row r="70" ht="13.5">
      <c r="A70" s="27" t="s">
        <v>128</v>
      </c>
    </row>
    <row r="72" spans="4:6" ht="13.5">
      <c r="D72" s="83">
        <f>D62-D67</f>
        <v>0</v>
      </c>
      <c r="F72" s="83">
        <f>F62-F67</f>
        <v>0</v>
      </c>
    </row>
  </sheetData>
  <sheetProtection/>
  <printOptions horizontalCentered="1"/>
  <pageMargins left="0.44" right="0.34" top="0.53" bottom="0.26" header="0.44" footer="0.2"/>
  <pageSetup fitToHeight="1" fitToWidth="1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view="pageBreakPreview" zoomScaleSheetLayoutView="100" zoomScalePageLayoutView="0" workbookViewId="0" topLeftCell="A7">
      <selection activeCell="I21" sqref="I21"/>
    </sheetView>
  </sheetViews>
  <sheetFormatPr defaultColWidth="9.140625" defaultRowHeight="12.75"/>
  <cols>
    <col min="1" max="1" width="35.57421875" style="24" customWidth="1"/>
    <col min="2" max="2" width="9.57421875" style="24" bestFit="1" customWidth="1"/>
    <col min="3" max="3" width="10.421875" style="24" bestFit="1" customWidth="1"/>
    <col min="4" max="4" width="13.57421875" style="24" bestFit="1" customWidth="1"/>
    <col min="5" max="5" width="13.140625" style="24" bestFit="1" customWidth="1"/>
    <col min="6" max="6" width="14.57421875" style="24" bestFit="1" customWidth="1"/>
    <col min="7" max="7" width="15.00390625" style="24" customWidth="1"/>
    <col min="8" max="8" width="14.28125" style="24" customWidth="1"/>
    <col min="9" max="9" width="10.8515625" style="24" customWidth="1"/>
    <col min="10" max="10" width="0.71875" style="24" customWidth="1"/>
    <col min="11" max="16384" width="9.140625" style="24" customWidth="1"/>
  </cols>
  <sheetData>
    <row r="1" ht="13.5">
      <c r="A1" s="23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23" t="s">
        <v>71</v>
      </c>
    </row>
    <row r="5" ht="13.5">
      <c r="A5" s="23" t="str">
        <f>Consol_CF!A5</f>
        <v>FOR THE CUMULATIVE QUARTER ENDED 30TH JUNE 2010</v>
      </c>
    </row>
    <row r="6" ht="13.5">
      <c r="A6" s="26"/>
    </row>
    <row r="7" spans="2:9" ht="13.5">
      <c r="B7" s="46"/>
      <c r="C7" s="47" t="s">
        <v>13</v>
      </c>
      <c r="D7" s="69"/>
      <c r="E7" s="69"/>
      <c r="F7" s="69"/>
      <c r="G7" s="48"/>
      <c r="H7" s="49" t="s">
        <v>14</v>
      </c>
      <c r="I7" s="50"/>
    </row>
    <row r="8" spans="2:9" ht="13.5">
      <c r="B8" s="51"/>
      <c r="C8" s="52"/>
      <c r="D8" s="43"/>
      <c r="E8" s="43"/>
      <c r="F8" s="43"/>
      <c r="G8" s="53"/>
      <c r="H8" s="54"/>
      <c r="I8" s="55"/>
    </row>
    <row r="9" spans="2:9" s="29" customFormat="1" ht="13.5">
      <c r="B9" s="51" t="s">
        <v>49</v>
      </c>
      <c r="C9" s="57" t="s">
        <v>49</v>
      </c>
      <c r="D9" s="57" t="s">
        <v>50</v>
      </c>
      <c r="E9" s="85" t="s">
        <v>115</v>
      </c>
      <c r="F9" s="30" t="s">
        <v>123</v>
      </c>
      <c r="G9" s="85" t="s">
        <v>123</v>
      </c>
      <c r="H9" s="51" t="s">
        <v>51</v>
      </c>
      <c r="I9" s="58" t="s">
        <v>15</v>
      </c>
    </row>
    <row r="10" spans="1:9" s="29" customFormat="1" ht="13.5">
      <c r="A10" s="56" t="s">
        <v>76</v>
      </c>
      <c r="B10" s="51" t="s">
        <v>52</v>
      </c>
      <c r="C10" s="57" t="s">
        <v>53</v>
      </c>
      <c r="D10" s="57" t="s">
        <v>54</v>
      </c>
      <c r="E10" s="51" t="s">
        <v>116</v>
      </c>
      <c r="F10" s="30" t="s">
        <v>55</v>
      </c>
      <c r="G10" s="51" t="s">
        <v>55</v>
      </c>
      <c r="H10" s="51" t="s">
        <v>56</v>
      </c>
      <c r="I10" s="58"/>
    </row>
    <row r="11" spans="1:9" s="29" customFormat="1" ht="13.5">
      <c r="A11" s="80" t="str">
        <f>Consol_CF!D8</f>
        <v>30.06.10</v>
      </c>
      <c r="B11" s="54"/>
      <c r="C11" s="52"/>
      <c r="D11" s="52"/>
      <c r="E11" s="54" t="s">
        <v>117</v>
      </c>
      <c r="F11" s="52" t="s">
        <v>124</v>
      </c>
      <c r="G11" s="54" t="s">
        <v>57</v>
      </c>
      <c r="H11" s="54"/>
      <c r="I11" s="53"/>
    </row>
    <row r="12" spans="2:9" ht="13.5">
      <c r="B12" s="51" t="s">
        <v>92</v>
      </c>
      <c r="C12" s="51" t="s">
        <v>92</v>
      </c>
      <c r="D12" s="51" t="s">
        <v>92</v>
      </c>
      <c r="E12" s="51" t="s">
        <v>92</v>
      </c>
      <c r="F12" s="51" t="s">
        <v>92</v>
      </c>
      <c r="G12" s="51" t="s">
        <v>92</v>
      </c>
      <c r="H12" s="51" t="s">
        <v>92</v>
      </c>
      <c r="I12" s="51" t="s">
        <v>92</v>
      </c>
    </row>
    <row r="13" spans="2:9" ht="13.5">
      <c r="B13" s="51"/>
      <c r="C13" s="57"/>
      <c r="D13" s="57"/>
      <c r="E13" s="57"/>
      <c r="F13" s="57"/>
      <c r="G13" s="51"/>
      <c r="H13" s="51"/>
      <c r="I13" s="55"/>
    </row>
    <row r="14" spans="1:10" ht="13.5">
      <c r="A14" s="24" t="s">
        <v>129</v>
      </c>
      <c r="B14" s="60">
        <v>182274</v>
      </c>
      <c r="C14" s="60">
        <f>C51</f>
        <v>80339</v>
      </c>
      <c r="D14" s="60">
        <v>2274</v>
      </c>
      <c r="E14" s="60">
        <v>0</v>
      </c>
      <c r="F14" s="60">
        <v>0</v>
      </c>
      <c r="G14" s="60">
        <v>9521</v>
      </c>
      <c r="H14" s="59">
        <v>-220545</v>
      </c>
      <c r="I14" s="55">
        <f>SUM(B14:H14)</f>
        <v>53863</v>
      </c>
      <c r="J14" s="24">
        <f>I14-'[1]Consol_BS'!D45</f>
        <v>53863</v>
      </c>
    </row>
    <row r="15" spans="1:9" s="25" customFormat="1" ht="13.5">
      <c r="A15" s="25" t="s">
        <v>3</v>
      </c>
      <c r="B15" s="59">
        <v>0</v>
      </c>
      <c r="C15" s="60">
        <v>0</v>
      </c>
      <c r="D15" s="60">
        <v>0</v>
      </c>
      <c r="E15" s="60">
        <v>0</v>
      </c>
      <c r="F15" s="60">
        <v>0</v>
      </c>
      <c r="G15" s="59">
        <v>0</v>
      </c>
      <c r="H15" s="59">
        <f>Consol_PL!F34</f>
        <v>-48274</v>
      </c>
      <c r="I15" s="55">
        <f>SUM(B15:H15)</f>
        <v>-48274</v>
      </c>
    </row>
    <row r="16" spans="1:9" s="25" customFormat="1" ht="13.5">
      <c r="A16" s="25" t="s">
        <v>131</v>
      </c>
      <c r="B16" s="59">
        <v>-136705</v>
      </c>
      <c r="C16" s="60">
        <v>0</v>
      </c>
      <c r="D16" s="60">
        <v>0</v>
      </c>
      <c r="E16" s="60">
        <v>0</v>
      </c>
      <c r="F16" s="60">
        <v>0</v>
      </c>
      <c r="G16" s="59">
        <v>0</v>
      </c>
      <c r="H16" s="59">
        <f>-B16</f>
        <v>136705</v>
      </c>
      <c r="I16" s="55">
        <f>SUM(B16:H16)</f>
        <v>0</v>
      </c>
    </row>
    <row r="17" spans="1:9" s="25" customFormat="1" ht="13.5">
      <c r="A17" s="25" t="s">
        <v>132</v>
      </c>
      <c r="B17" s="59">
        <v>0</v>
      </c>
      <c r="C17" s="60">
        <v>-80339</v>
      </c>
      <c r="D17" s="60">
        <v>0</v>
      </c>
      <c r="E17" s="60">
        <v>0</v>
      </c>
      <c r="F17" s="60">
        <v>0</v>
      </c>
      <c r="G17" s="59">
        <v>0</v>
      </c>
      <c r="H17" s="59">
        <f>-C17</f>
        <v>80339</v>
      </c>
      <c r="I17" s="55">
        <f>SUM(B17:H17)</f>
        <v>0</v>
      </c>
    </row>
    <row r="18" spans="1:9" s="25" customFormat="1" ht="13.5">
      <c r="A18" s="25" t="s">
        <v>153</v>
      </c>
      <c r="B18" s="59">
        <v>4207</v>
      </c>
      <c r="C18" s="60">
        <v>0</v>
      </c>
      <c r="D18" s="60">
        <v>0</v>
      </c>
      <c r="E18" s="60">
        <v>0</v>
      </c>
      <c r="F18" s="60">
        <v>0</v>
      </c>
      <c r="G18" s="59">
        <v>-871</v>
      </c>
      <c r="H18" s="59">
        <v>485</v>
      </c>
      <c r="I18" s="55">
        <f>SUM(B18:H18)</f>
        <v>3821</v>
      </c>
    </row>
    <row r="19" spans="1:9" s="25" customFormat="1" ht="13.5">
      <c r="A19" s="25" t="s">
        <v>139</v>
      </c>
      <c r="B19" s="59"/>
      <c r="C19" s="60"/>
      <c r="D19" s="60"/>
      <c r="E19" s="60"/>
      <c r="F19" s="60"/>
      <c r="G19" s="59"/>
      <c r="H19" s="59"/>
      <c r="I19" s="55"/>
    </row>
    <row r="20" spans="1:9" s="25" customFormat="1" ht="13.5">
      <c r="A20" s="25" t="s">
        <v>140</v>
      </c>
      <c r="B20" s="59"/>
      <c r="C20" s="59"/>
      <c r="D20" s="59"/>
      <c r="E20" s="59"/>
      <c r="F20" s="59"/>
      <c r="G20" s="59"/>
      <c r="H20" s="59"/>
      <c r="I20" s="59"/>
    </row>
    <row r="21" spans="1:9" s="25" customFormat="1" ht="13.5">
      <c r="A21" s="25" t="s">
        <v>141</v>
      </c>
      <c r="B21" s="59">
        <v>0</v>
      </c>
      <c r="C21" s="60">
        <v>0</v>
      </c>
      <c r="D21" s="60">
        <v>-1376</v>
      </c>
      <c r="E21" s="60">
        <v>1376</v>
      </c>
      <c r="F21" s="60">
        <v>0</v>
      </c>
      <c r="G21" s="59">
        <v>0</v>
      </c>
      <c r="H21" s="59">
        <v>0</v>
      </c>
      <c r="I21" s="55">
        <f>SUM(B21:H21)</f>
        <v>0</v>
      </c>
    </row>
    <row r="22" spans="1:9" s="25" customFormat="1" ht="13.5">
      <c r="A22" s="25" t="s">
        <v>146</v>
      </c>
      <c r="B22" s="59">
        <v>0</v>
      </c>
      <c r="C22" s="60">
        <v>0</v>
      </c>
      <c r="D22" s="60">
        <f>-669+1</f>
        <v>-668</v>
      </c>
      <c r="E22" s="60">
        <v>0</v>
      </c>
      <c r="F22" s="60">
        <v>0</v>
      </c>
      <c r="G22" s="59">
        <v>0</v>
      </c>
      <c r="H22" s="59">
        <v>0</v>
      </c>
      <c r="I22" s="55">
        <f>SUM(B22:H22)</f>
        <v>-668</v>
      </c>
    </row>
    <row r="23" spans="1:9" s="25" customFormat="1" ht="13.5">
      <c r="A23" s="25" t="s">
        <v>200</v>
      </c>
      <c r="B23" s="59">
        <v>0</v>
      </c>
      <c r="C23" s="60">
        <v>0</v>
      </c>
      <c r="D23" s="60">
        <v>253</v>
      </c>
      <c r="E23" s="60">
        <v>0</v>
      </c>
      <c r="F23" s="60">
        <v>0</v>
      </c>
      <c r="G23" s="59">
        <v>0</v>
      </c>
      <c r="H23" s="59">
        <v>0</v>
      </c>
      <c r="I23" s="55">
        <f>SUM(B23:H23)</f>
        <v>253</v>
      </c>
    </row>
    <row r="24" spans="1:9" s="25" customFormat="1" ht="13.5">
      <c r="A24" s="25" t="s">
        <v>147</v>
      </c>
      <c r="B24" s="59">
        <v>0</v>
      </c>
      <c r="C24" s="60">
        <v>0</v>
      </c>
      <c r="D24" s="60">
        <v>121</v>
      </c>
      <c r="E24" s="60">
        <v>0</v>
      </c>
      <c r="F24" s="60">
        <v>0</v>
      </c>
      <c r="G24" s="59">
        <v>0</v>
      </c>
      <c r="H24" s="59">
        <v>0</v>
      </c>
      <c r="I24" s="55">
        <f>SUM(B24:H24)</f>
        <v>121</v>
      </c>
    </row>
    <row r="25" spans="1:9" s="25" customFormat="1" ht="14.25" thickBot="1">
      <c r="A25" s="25" t="s">
        <v>166</v>
      </c>
      <c r="B25" s="61">
        <f aca="true" t="shared" si="0" ref="B25:I25">SUM(B14:B24)</f>
        <v>49776</v>
      </c>
      <c r="C25" s="61">
        <f t="shared" si="0"/>
        <v>0</v>
      </c>
      <c r="D25" s="61">
        <f t="shared" si="0"/>
        <v>604</v>
      </c>
      <c r="E25" s="61">
        <f t="shared" si="0"/>
        <v>1376</v>
      </c>
      <c r="F25" s="61">
        <f t="shared" si="0"/>
        <v>0</v>
      </c>
      <c r="G25" s="61">
        <f t="shared" si="0"/>
        <v>8650</v>
      </c>
      <c r="H25" s="61">
        <f t="shared" si="0"/>
        <v>-51290</v>
      </c>
      <c r="I25" s="61">
        <f t="shared" si="0"/>
        <v>9116</v>
      </c>
    </row>
    <row r="26" s="25" customFormat="1" ht="14.25" thickTop="1">
      <c r="I26" s="62"/>
    </row>
    <row r="27" spans="1:9" s="25" customFormat="1" ht="13.5">
      <c r="A27" s="24"/>
      <c r="B27" s="46"/>
      <c r="C27" s="47" t="s">
        <v>13</v>
      </c>
      <c r="D27" s="69"/>
      <c r="E27" s="69"/>
      <c r="F27" s="69"/>
      <c r="G27" s="48"/>
      <c r="H27" s="49" t="s">
        <v>14</v>
      </c>
      <c r="I27" s="50"/>
    </row>
    <row r="28" spans="1:9" s="25" customFormat="1" ht="13.5">
      <c r="A28" s="24"/>
      <c r="B28" s="51"/>
      <c r="C28" s="52"/>
      <c r="D28" s="43"/>
      <c r="E28" s="43"/>
      <c r="F28" s="43"/>
      <c r="G28" s="53"/>
      <c r="H28" s="54"/>
      <c r="I28" s="55"/>
    </row>
    <row r="29" spans="2:9" s="25" customFormat="1" ht="13.5">
      <c r="B29" s="51" t="s">
        <v>49</v>
      </c>
      <c r="C29" s="57" t="s">
        <v>49</v>
      </c>
      <c r="D29" s="57" t="s">
        <v>50</v>
      </c>
      <c r="E29" s="85" t="s">
        <v>115</v>
      </c>
      <c r="F29" s="30" t="s">
        <v>123</v>
      </c>
      <c r="G29" s="85" t="s">
        <v>123</v>
      </c>
      <c r="H29" s="51" t="s">
        <v>51</v>
      </c>
      <c r="I29" s="58" t="s">
        <v>15</v>
      </c>
    </row>
    <row r="30" spans="1:9" s="25" customFormat="1" ht="13.5">
      <c r="A30" s="56" t="s">
        <v>76</v>
      </c>
      <c r="B30" s="51" t="s">
        <v>52</v>
      </c>
      <c r="C30" s="57" t="s">
        <v>53</v>
      </c>
      <c r="D30" s="57" t="s">
        <v>54</v>
      </c>
      <c r="E30" s="51" t="s">
        <v>116</v>
      </c>
      <c r="F30" s="30" t="s">
        <v>55</v>
      </c>
      <c r="G30" s="51" t="s">
        <v>55</v>
      </c>
      <c r="H30" s="51" t="s">
        <v>56</v>
      </c>
      <c r="I30" s="58"/>
    </row>
    <row r="31" spans="1:9" s="25" customFormat="1" ht="13.5">
      <c r="A31" s="80" t="str">
        <f>Summary!E15</f>
        <v>30.06.09</v>
      </c>
      <c r="B31" s="54"/>
      <c r="C31" s="52"/>
      <c r="D31" s="52"/>
      <c r="E31" s="54" t="s">
        <v>117</v>
      </c>
      <c r="F31" s="52" t="s">
        <v>124</v>
      </c>
      <c r="G31" s="54" t="s">
        <v>57</v>
      </c>
      <c r="H31" s="54"/>
      <c r="I31" s="53"/>
    </row>
    <row r="32" spans="1:9" s="25" customFormat="1" ht="13.5">
      <c r="A32" s="24"/>
      <c r="B32" s="51" t="s">
        <v>92</v>
      </c>
      <c r="C32" s="51" t="s">
        <v>92</v>
      </c>
      <c r="D32" s="51" t="s">
        <v>92</v>
      </c>
      <c r="E32" s="51" t="s">
        <v>92</v>
      </c>
      <c r="F32" s="51" t="s">
        <v>92</v>
      </c>
      <c r="G32" s="51" t="s">
        <v>92</v>
      </c>
      <c r="H32" s="51" t="s">
        <v>92</v>
      </c>
      <c r="I32" s="51" t="s">
        <v>92</v>
      </c>
    </row>
    <row r="33" spans="1:9" s="25" customFormat="1" ht="13.5">
      <c r="A33" s="24"/>
      <c r="B33" s="51"/>
      <c r="C33" s="57"/>
      <c r="D33" s="57"/>
      <c r="E33" s="57"/>
      <c r="F33" s="57"/>
      <c r="G33" s="51"/>
      <c r="H33" s="51"/>
      <c r="I33" s="55"/>
    </row>
    <row r="34" spans="1:9" s="25" customFormat="1" ht="13.5">
      <c r="A34" s="24" t="s">
        <v>121</v>
      </c>
      <c r="B34" s="59">
        <v>109976</v>
      </c>
      <c r="C34" s="60">
        <f>80339</f>
        <v>80339</v>
      </c>
      <c r="D34" s="60">
        <v>3895</v>
      </c>
      <c r="E34" s="60">
        <v>962</v>
      </c>
      <c r="F34" s="60">
        <v>10519</v>
      </c>
      <c r="G34" s="59">
        <v>58237</v>
      </c>
      <c r="H34" s="59">
        <v>-206519</v>
      </c>
      <c r="I34" s="55">
        <f>SUM(B34:H34)</f>
        <v>57409</v>
      </c>
    </row>
    <row r="35" spans="1:9" s="25" customFormat="1" ht="13.5">
      <c r="A35" s="25" t="s">
        <v>3</v>
      </c>
      <c r="B35" s="59">
        <v>0</v>
      </c>
      <c r="C35" s="60">
        <v>0</v>
      </c>
      <c r="D35" s="60">
        <v>0</v>
      </c>
      <c r="E35" s="60">
        <v>0</v>
      </c>
      <c r="F35" s="60">
        <v>0</v>
      </c>
      <c r="G35" s="59">
        <v>0</v>
      </c>
      <c r="H35" s="59">
        <f>Consol_PL!H29</f>
        <v>-3462</v>
      </c>
      <c r="I35" s="55">
        <f>SUM(B35:H35)</f>
        <v>-3462</v>
      </c>
    </row>
    <row r="36" spans="1:9" s="25" customFormat="1" ht="13.5">
      <c r="A36" s="25" t="s">
        <v>168</v>
      </c>
      <c r="B36" s="59"/>
      <c r="C36" s="60"/>
      <c r="D36" s="60"/>
      <c r="E36" s="60"/>
      <c r="F36" s="60"/>
      <c r="G36" s="59"/>
      <c r="H36" s="59"/>
      <c r="I36" s="55"/>
    </row>
    <row r="37" spans="1:9" s="25" customFormat="1" ht="13.5">
      <c r="A37" s="25" t="s">
        <v>169</v>
      </c>
      <c r="B37" s="59">
        <v>12519</v>
      </c>
      <c r="C37" s="60">
        <v>0</v>
      </c>
      <c r="D37" s="60">
        <v>0</v>
      </c>
      <c r="E37" s="60">
        <v>0</v>
      </c>
      <c r="F37" s="60">
        <v>-10519</v>
      </c>
      <c r="G37" s="59">
        <v>0</v>
      </c>
      <c r="H37" s="59">
        <v>535</v>
      </c>
      <c r="I37" s="55">
        <f>SUM(B37:H37)</f>
        <v>2535</v>
      </c>
    </row>
    <row r="38" spans="1:9" s="25" customFormat="1" ht="13.5">
      <c r="A38" s="25" t="s">
        <v>170</v>
      </c>
      <c r="B38" s="59">
        <v>59779</v>
      </c>
      <c r="C38" s="60">
        <v>0</v>
      </c>
      <c r="D38" s="60">
        <v>0</v>
      </c>
      <c r="E38" s="60">
        <v>0</v>
      </c>
      <c r="F38" s="60">
        <v>0</v>
      </c>
      <c r="G38" s="59">
        <v>-46031</v>
      </c>
      <c r="H38" s="59">
        <v>-13748</v>
      </c>
      <c r="I38" s="55">
        <f>SUM(B38:H38)</f>
        <v>0</v>
      </c>
    </row>
    <row r="39" spans="1:9" s="25" customFormat="1" ht="13.5">
      <c r="A39" s="25" t="s">
        <v>171</v>
      </c>
      <c r="B39" s="59">
        <v>0</v>
      </c>
      <c r="C39" s="60">
        <v>0</v>
      </c>
      <c r="D39" s="60">
        <v>0</v>
      </c>
      <c r="E39" s="60">
        <v>0</v>
      </c>
      <c r="F39" s="60">
        <v>0</v>
      </c>
      <c r="G39" s="59">
        <v>-2685</v>
      </c>
      <c r="H39" s="59">
        <v>1013</v>
      </c>
      <c r="I39" s="55">
        <f>SUM(B39:H39)</f>
        <v>-1672</v>
      </c>
    </row>
    <row r="40" spans="1:9" s="25" customFormat="1" ht="13.5">
      <c r="A40" s="25" t="s">
        <v>142</v>
      </c>
      <c r="B40" s="59">
        <v>0</v>
      </c>
      <c r="C40" s="60">
        <v>0</v>
      </c>
      <c r="D40" s="60">
        <v>-1192</v>
      </c>
      <c r="E40" s="60">
        <v>0</v>
      </c>
      <c r="F40" s="60">
        <v>0</v>
      </c>
      <c r="G40" s="59">
        <v>0</v>
      </c>
      <c r="H40" s="59">
        <v>0</v>
      </c>
      <c r="I40" s="55">
        <f>SUM(B40:H40)</f>
        <v>-1192</v>
      </c>
    </row>
    <row r="41" spans="1:9" s="25" customFormat="1" ht="13.5">
      <c r="A41" s="25" t="s">
        <v>172</v>
      </c>
      <c r="B41" s="59"/>
      <c r="C41" s="60"/>
      <c r="D41" s="60"/>
      <c r="E41" s="60"/>
      <c r="F41" s="60"/>
      <c r="G41" s="59"/>
      <c r="H41" s="59"/>
      <c r="I41" s="55"/>
    </row>
    <row r="42" spans="1:9" s="25" customFormat="1" ht="13.5">
      <c r="A42" s="25" t="s">
        <v>173</v>
      </c>
      <c r="B42" s="59"/>
      <c r="C42" s="60"/>
      <c r="D42" s="60"/>
      <c r="E42" s="60"/>
      <c r="F42" s="60"/>
      <c r="G42" s="59"/>
      <c r="H42" s="59"/>
      <c r="I42" s="55"/>
    </row>
    <row r="43" spans="1:9" s="25" customFormat="1" ht="13.5">
      <c r="A43" s="25" t="s">
        <v>174</v>
      </c>
      <c r="B43" s="59">
        <v>0</v>
      </c>
      <c r="C43" s="60">
        <v>0</v>
      </c>
      <c r="D43" s="60">
        <v>-561</v>
      </c>
      <c r="E43" s="60">
        <v>0</v>
      </c>
      <c r="F43" s="60">
        <v>0</v>
      </c>
      <c r="G43" s="59">
        <v>0</v>
      </c>
      <c r="H43" s="59">
        <v>561</v>
      </c>
      <c r="I43" s="55">
        <f>SUM(B43:H43)</f>
        <v>0</v>
      </c>
    </row>
    <row r="44" spans="1:9" s="25" customFormat="1" ht="13.5">
      <c r="A44" s="25" t="s">
        <v>172</v>
      </c>
      <c r="B44" s="59"/>
      <c r="C44" s="60"/>
      <c r="D44" s="60"/>
      <c r="E44" s="60"/>
      <c r="F44" s="60"/>
      <c r="G44" s="59"/>
      <c r="H44" s="59"/>
      <c r="I44" s="55"/>
    </row>
    <row r="45" spans="1:9" s="25" customFormat="1" ht="13.5">
      <c r="A45" s="25" t="s">
        <v>175</v>
      </c>
      <c r="B45" s="59"/>
      <c r="C45" s="60"/>
      <c r="D45" s="60"/>
      <c r="E45" s="60"/>
      <c r="F45" s="60"/>
      <c r="G45" s="59"/>
      <c r="H45" s="59"/>
      <c r="I45" s="55"/>
    </row>
    <row r="46" spans="1:9" s="25" customFormat="1" ht="13.5">
      <c r="A46" s="25" t="s">
        <v>174</v>
      </c>
      <c r="B46" s="59">
        <v>0</v>
      </c>
      <c r="C46" s="60">
        <v>0</v>
      </c>
      <c r="D46" s="60">
        <v>-113</v>
      </c>
      <c r="E46" s="60">
        <v>0</v>
      </c>
      <c r="F46" s="60">
        <v>0</v>
      </c>
      <c r="G46" s="59">
        <v>0</v>
      </c>
      <c r="H46" s="59">
        <v>113</v>
      </c>
      <c r="I46" s="55">
        <f>SUM(B46:H46)</f>
        <v>0</v>
      </c>
    </row>
    <row r="47" spans="1:9" s="25" customFormat="1" ht="13.5">
      <c r="A47" s="25" t="s">
        <v>147</v>
      </c>
      <c r="B47" s="59">
        <v>0</v>
      </c>
      <c r="C47" s="60">
        <v>0</v>
      </c>
      <c r="D47" s="60">
        <v>245</v>
      </c>
      <c r="E47" s="60">
        <v>0</v>
      </c>
      <c r="F47" s="60">
        <v>0</v>
      </c>
      <c r="G47" s="59">
        <v>0</v>
      </c>
      <c r="H47" s="59">
        <v>0</v>
      </c>
      <c r="I47" s="55">
        <f>SUM(B47:H47)</f>
        <v>245</v>
      </c>
    </row>
    <row r="48" spans="1:9" s="25" customFormat="1" ht="13.5">
      <c r="A48" s="25" t="s">
        <v>139</v>
      </c>
      <c r="B48" s="59"/>
      <c r="C48" s="60"/>
      <c r="D48" s="60"/>
      <c r="E48" s="60"/>
      <c r="F48" s="60"/>
      <c r="G48" s="59"/>
      <c r="H48" s="59"/>
      <c r="I48" s="55"/>
    </row>
    <row r="49" spans="1:9" s="25" customFormat="1" ht="13.5">
      <c r="A49" s="25" t="s">
        <v>140</v>
      </c>
      <c r="B49" s="59"/>
      <c r="C49" s="60"/>
      <c r="D49" s="60"/>
      <c r="E49" s="60"/>
      <c r="F49" s="60"/>
      <c r="G49" s="59"/>
      <c r="H49" s="59"/>
      <c r="I49" s="55"/>
    </row>
    <row r="50" spans="1:9" s="25" customFormat="1" ht="13.5">
      <c r="A50" s="25" t="s">
        <v>141</v>
      </c>
      <c r="B50" s="59">
        <v>0</v>
      </c>
      <c r="C50" s="60">
        <v>0</v>
      </c>
      <c r="D50" s="60">
        <v>0</v>
      </c>
      <c r="E50" s="60">
        <v>-962</v>
      </c>
      <c r="F50" s="60">
        <v>0</v>
      </c>
      <c r="G50" s="59">
        <v>0</v>
      </c>
      <c r="H50" s="59">
        <v>962</v>
      </c>
      <c r="I50" s="55">
        <f>SUM(B50:H50)</f>
        <v>0</v>
      </c>
    </row>
    <row r="51" spans="1:9" s="25" customFormat="1" ht="14.25" thickBot="1">
      <c r="A51" s="25" t="s">
        <v>167</v>
      </c>
      <c r="B51" s="61">
        <f aca="true" t="shared" si="1" ref="B51:I51">SUM(B34:B50)</f>
        <v>182274</v>
      </c>
      <c r="C51" s="61">
        <f t="shared" si="1"/>
        <v>80339</v>
      </c>
      <c r="D51" s="61">
        <f t="shared" si="1"/>
        <v>2274</v>
      </c>
      <c r="E51" s="61">
        <f t="shared" si="1"/>
        <v>0</v>
      </c>
      <c r="F51" s="61">
        <f t="shared" si="1"/>
        <v>0</v>
      </c>
      <c r="G51" s="61">
        <f t="shared" si="1"/>
        <v>9521</v>
      </c>
      <c r="H51" s="61">
        <f t="shared" si="1"/>
        <v>-220545</v>
      </c>
      <c r="I51" s="61">
        <f t="shared" si="1"/>
        <v>53863</v>
      </c>
    </row>
    <row r="52" s="25" customFormat="1" ht="14.25" thickTop="1">
      <c r="I52" s="62"/>
    </row>
    <row r="53" ht="13.5">
      <c r="A53" s="24" t="s">
        <v>4</v>
      </c>
    </row>
    <row r="54" ht="13.5">
      <c r="A54" s="24" t="s">
        <v>130</v>
      </c>
    </row>
    <row r="55" ht="13.5">
      <c r="A55" s="24" t="s">
        <v>59</v>
      </c>
    </row>
    <row r="57" ht="13.5">
      <c r="A57" s="24" t="s">
        <v>59</v>
      </c>
    </row>
  </sheetData>
  <sheetProtection/>
  <printOptions horizontalCentered="1"/>
  <pageMargins left="0.75" right="0.36" top="0.57" bottom="0" header="0.5" footer="0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SheetLayoutView="100" zoomScalePageLayoutView="0" workbookViewId="0" topLeftCell="A13">
      <selection activeCell="B34" sqref="B34"/>
    </sheetView>
  </sheetViews>
  <sheetFormatPr defaultColWidth="9.140625" defaultRowHeight="12.75"/>
  <cols>
    <col min="1" max="1" width="51.57421875" style="24" customWidth="1"/>
    <col min="2" max="2" width="13.7109375" style="29" customWidth="1"/>
    <col min="3" max="3" width="1.7109375" style="29" customWidth="1"/>
    <col min="4" max="4" width="13.57421875" style="24" customWidth="1"/>
    <col min="5" max="5" width="12.28125" style="24" customWidth="1"/>
    <col min="6" max="16384" width="9.140625" style="24" customWidth="1"/>
  </cols>
  <sheetData>
    <row r="1" ht="13.5">
      <c r="A1" s="23" t="str">
        <f>Summary!A1</f>
        <v>MITHRIL BERHAD</v>
      </c>
    </row>
    <row r="2" ht="13.5">
      <c r="A2" s="7" t="s">
        <v>0</v>
      </c>
    </row>
    <row r="4" ht="13.5">
      <c r="A4" s="23" t="s">
        <v>73</v>
      </c>
    </row>
    <row r="5" ht="13.5">
      <c r="A5" s="23" t="str">
        <f>Consol_CF!A5</f>
        <v>FOR THE CUMULATIVE QUARTER ENDED 30TH JUNE 2010</v>
      </c>
    </row>
    <row r="7" spans="2:4" ht="25.5" customHeight="1">
      <c r="B7" s="104" t="str">
        <f>Summary!C15</f>
        <v>30.06.10</v>
      </c>
      <c r="C7" s="104"/>
      <c r="D7" s="104" t="str">
        <f>Summary!E15</f>
        <v>30.06.09</v>
      </c>
    </row>
    <row r="8" spans="2:4" ht="13.5">
      <c r="B8" s="104" t="str">
        <f>Consol_PL!F7</f>
        <v>12 Months</v>
      </c>
      <c r="C8" s="104"/>
      <c r="D8" s="104" t="str">
        <f>B8</f>
        <v>12 Months</v>
      </c>
    </row>
    <row r="9" spans="2:4" ht="13.5">
      <c r="B9" s="104" t="s">
        <v>32</v>
      </c>
      <c r="C9" s="104"/>
      <c r="D9" s="104" t="s">
        <v>32</v>
      </c>
    </row>
    <row r="10" spans="2:4" ht="13.5">
      <c r="B10" s="100" t="s">
        <v>62</v>
      </c>
      <c r="C10" s="104"/>
      <c r="D10" s="100" t="s">
        <v>62</v>
      </c>
    </row>
    <row r="11" spans="2:4" ht="15">
      <c r="B11" s="102" t="s">
        <v>92</v>
      </c>
      <c r="C11" s="104"/>
      <c r="D11" s="102" t="s">
        <v>92</v>
      </c>
    </row>
    <row r="12" spans="2:4" ht="15">
      <c r="B12" s="102"/>
      <c r="C12" s="104"/>
      <c r="D12" s="102"/>
    </row>
    <row r="13" spans="1:4" ht="13.5">
      <c r="A13" s="25" t="s">
        <v>131</v>
      </c>
      <c r="B13" s="29">
        <f>Consol_EQ!H16</f>
        <v>136705</v>
      </c>
      <c r="D13" s="29">
        <v>0</v>
      </c>
    </row>
    <row r="14" spans="1:4" ht="13.5">
      <c r="A14" s="25"/>
      <c r="D14" s="29"/>
    </row>
    <row r="15" spans="1:4" s="81" customFormat="1" ht="13.5">
      <c r="A15" s="25" t="s">
        <v>132</v>
      </c>
      <c r="B15" s="84">
        <f>Consol_EQ!H17</f>
        <v>80339</v>
      </c>
      <c r="C15" s="84"/>
      <c r="D15" s="84">
        <v>0</v>
      </c>
    </row>
    <row r="16" spans="2:4" s="81" customFormat="1" ht="13.5">
      <c r="B16" s="84"/>
      <c r="C16" s="84"/>
      <c r="D16" s="84"/>
    </row>
    <row r="17" spans="1:4" s="81" customFormat="1" ht="13.5">
      <c r="A17" s="81" t="s">
        <v>153</v>
      </c>
      <c r="B17" s="84">
        <v>485</v>
      </c>
      <c r="C17" s="84"/>
      <c r="D17" s="84">
        <v>0</v>
      </c>
    </row>
    <row r="18" spans="2:4" s="81" customFormat="1" ht="13.5">
      <c r="B18" s="84"/>
      <c r="C18" s="84"/>
      <c r="D18" s="84"/>
    </row>
    <row r="19" spans="1:4" s="81" customFormat="1" ht="13.5">
      <c r="A19" s="25" t="s">
        <v>137</v>
      </c>
      <c r="B19" s="84"/>
      <c r="C19" s="84"/>
      <c r="D19" s="84"/>
    </row>
    <row r="20" spans="1:4" s="81" customFormat="1" ht="13.5">
      <c r="A20" s="25" t="s">
        <v>143</v>
      </c>
      <c r="B20" s="84">
        <f>Consol_EQ!H21</f>
        <v>0</v>
      </c>
      <c r="C20" s="84"/>
      <c r="D20" s="84">
        <v>962</v>
      </c>
    </row>
    <row r="21" spans="1:4" s="81" customFormat="1" ht="13.5">
      <c r="A21" s="25"/>
      <c r="B21" s="84"/>
      <c r="C21" s="84"/>
      <c r="D21" s="84"/>
    </row>
    <row r="22" spans="1:4" s="81" customFormat="1" ht="13.5">
      <c r="A22" s="81" t="s">
        <v>176</v>
      </c>
      <c r="B22" s="84">
        <v>0</v>
      </c>
      <c r="C22" s="84"/>
      <c r="D22" s="84">
        <f>Consol_EQ!H37</f>
        <v>535</v>
      </c>
    </row>
    <row r="23" spans="2:4" s="81" customFormat="1" ht="13.5">
      <c r="B23" s="84"/>
      <c r="C23" s="84"/>
      <c r="D23" s="84"/>
    </row>
    <row r="24" spans="1:4" s="81" customFormat="1" ht="13.5">
      <c r="A24" s="81" t="s">
        <v>177</v>
      </c>
      <c r="B24" s="84">
        <v>0</v>
      </c>
      <c r="C24" s="84"/>
      <c r="D24" s="84">
        <f>Consol_EQ!H38</f>
        <v>-13748</v>
      </c>
    </row>
    <row r="25" spans="2:4" s="81" customFormat="1" ht="13.5">
      <c r="B25" s="84"/>
      <c r="C25" s="84"/>
      <c r="D25" s="84"/>
    </row>
    <row r="26" spans="1:4" s="81" customFormat="1" ht="13.5">
      <c r="A26" s="81" t="s">
        <v>178</v>
      </c>
      <c r="B26" s="84">
        <v>0</v>
      </c>
      <c r="C26" s="84"/>
      <c r="D26" s="84">
        <f>Consol_EQ!H39</f>
        <v>1013</v>
      </c>
    </row>
    <row r="27" spans="2:4" s="81" customFormat="1" ht="13.5">
      <c r="B27" s="84"/>
      <c r="C27" s="84"/>
      <c r="D27" s="84"/>
    </row>
    <row r="28" spans="1:4" s="81" customFormat="1" ht="13.5">
      <c r="A28" s="81" t="s">
        <v>172</v>
      </c>
      <c r="B28" s="84"/>
      <c r="C28" s="84"/>
      <c r="D28" s="84">
        <f>Consol_EQ!H43+Consol_EQ!H46</f>
        <v>674</v>
      </c>
    </row>
    <row r="29" spans="2:4" s="81" customFormat="1" ht="13.5">
      <c r="B29" s="84"/>
      <c r="C29" s="84"/>
      <c r="D29" s="84"/>
    </row>
    <row r="30" spans="1:4" s="81" customFormat="1" ht="13.5">
      <c r="A30" s="81" t="s">
        <v>147</v>
      </c>
      <c r="B30" s="84">
        <f>Consol_EQ!H24</f>
        <v>0</v>
      </c>
      <c r="C30" s="84"/>
      <c r="D30" s="84">
        <v>0</v>
      </c>
    </row>
    <row r="31" spans="2:4" s="81" customFormat="1" ht="13.5">
      <c r="B31" s="90"/>
      <c r="C31" s="84"/>
      <c r="D31" s="90"/>
    </row>
    <row r="32" spans="1:4" s="25" customFormat="1" ht="13.5">
      <c r="A32" s="25" t="s">
        <v>144</v>
      </c>
      <c r="B32" s="30">
        <f>SUM(B13:B31)</f>
        <v>217529</v>
      </c>
      <c r="C32" s="30"/>
      <c r="D32" s="30">
        <f>SUM(D13:D31)</f>
        <v>-10564</v>
      </c>
    </row>
    <row r="33" spans="2:4" s="25" customFormat="1" ht="13.5">
      <c r="B33" s="30"/>
      <c r="C33" s="30"/>
      <c r="D33" s="30"/>
    </row>
    <row r="34" spans="1:4" s="25" customFormat="1" ht="13.5">
      <c r="A34" s="25" t="s">
        <v>111</v>
      </c>
      <c r="B34" s="30">
        <f>Consol_EQ!H14+Consol_EQ!H15</f>
        <v>-268819</v>
      </c>
      <c r="C34" s="30"/>
      <c r="D34" s="30">
        <f>Consol_EQ!H34+Consol_EQ!H35</f>
        <v>-209981</v>
      </c>
    </row>
    <row r="35" spans="2:4" s="25" customFormat="1" ht="13.5">
      <c r="B35" s="30"/>
      <c r="C35" s="30"/>
      <c r="D35" s="30"/>
    </row>
    <row r="36" spans="1:4" s="25" customFormat="1" ht="14.25" thickBot="1">
      <c r="A36" s="25" t="s">
        <v>72</v>
      </c>
      <c r="B36" s="44">
        <f>SUM(B32:B34)</f>
        <v>-51290</v>
      </c>
      <c r="C36" s="30"/>
      <c r="D36" s="44">
        <f>SUM(D32:D34)</f>
        <v>-220545</v>
      </c>
    </row>
    <row r="37" spans="2:4" s="25" customFormat="1" ht="14.25" thickTop="1">
      <c r="B37" s="30"/>
      <c r="C37" s="30"/>
      <c r="D37" s="30"/>
    </row>
    <row r="39" spans="1:3" s="25" customFormat="1" ht="13.5">
      <c r="A39" s="45"/>
      <c r="B39" s="30"/>
      <c r="C39" s="30"/>
    </row>
    <row r="40" spans="2:3" s="25" customFormat="1" ht="13.5">
      <c r="B40" s="30"/>
      <c r="C40" s="30"/>
    </row>
    <row r="41" spans="2:3" s="25" customFormat="1" ht="13.5">
      <c r="B41" s="30"/>
      <c r="C41" s="30"/>
    </row>
    <row r="42" spans="2:3" s="25" customFormat="1" ht="13.5">
      <c r="B42" s="30"/>
      <c r="C42" s="30"/>
    </row>
    <row r="43" spans="2:3" s="25" customFormat="1" ht="13.5">
      <c r="B43" s="30"/>
      <c r="C43" s="30"/>
    </row>
    <row r="44" spans="2:3" s="25" customFormat="1" ht="13.5">
      <c r="B44" s="30"/>
      <c r="C44" s="30"/>
    </row>
    <row r="45" spans="1:3" s="25" customFormat="1" ht="13.5">
      <c r="A45" s="45"/>
      <c r="B45" s="30"/>
      <c r="C45" s="30"/>
    </row>
    <row r="46" spans="2:3" s="25" customFormat="1" ht="13.5">
      <c r="B46" s="30"/>
      <c r="C46" s="30"/>
    </row>
    <row r="47" spans="1:3" s="25" customFormat="1" ht="13.5">
      <c r="A47" s="45"/>
      <c r="B47" s="30"/>
      <c r="C47" s="30"/>
    </row>
    <row r="48" spans="2:3" s="25" customFormat="1" ht="13.5">
      <c r="B48" s="30"/>
      <c r="C48" s="30"/>
    </row>
    <row r="49" spans="2:3" s="25" customFormat="1" ht="13.5">
      <c r="B49" s="30"/>
      <c r="C49" s="30"/>
    </row>
    <row r="50" spans="2:3" s="25" customFormat="1" ht="13.5">
      <c r="B50" s="30"/>
      <c r="C50" s="30"/>
    </row>
    <row r="51" spans="2:3" s="25" customFormat="1" ht="13.5">
      <c r="B51" s="30"/>
      <c r="C51" s="30"/>
    </row>
    <row r="52" spans="2:3" s="25" customFormat="1" ht="13.5">
      <c r="B52" s="30"/>
      <c r="C52" s="30"/>
    </row>
    <row r="53" spans="2:3" s="25" customFormat="1" ht="13.5">
      <c r="B53" s="30"/>
      <c r="C53" s="30"/>
    </row>
    <row r="54" spans="2:3" s="25" customFormat="1" ht="13.5">
      <c r="B54" s="30"/>
      <c r="C54" s="30"/>
    </row>
    <row r="55" spans="2:3" s="25" customFormat="1" ht="13.5">
      <c r="B55" s="30"/>
      <c r="C55" s="30"/>
    </row>
    <row r="56" spans="2:3" s="25" customFormat="1" ht="13.5">
      <c r="B56" s="30"/>
      <c r="C56" s="30"/>
    </row>
    <row r="68" spans="2:4" s="25" customFormat="1" ht="13.5">
      <c r="B68" s="30">
        <f>B36-Consol_EQ!H25</f>
        <v>0</v>
      </c>
      <c r="C68" s="30"/>
      <c r="D68" s="30">
        <v>0</v>
      </c>
    </row>
  </sheetData>
  <sheetProtection/>
  <printOptions horizontalCentered="1"/>
  <pageMargins left="0.79" right="0.48" top="0.88" bottom="0.73" header="0.5" footer="0.5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Carol</cp:lastModifiedBy>
  <cp:lastPrinted>2010-08-12T02:35:40Z</cp:lastPrinted>
  <dcterms:created xsi:type="dcterms:W3CDTF">2004-08-07T08:47:17Z</dcterms:created>
  <dcterms:modified xsi:type="dcterms:W3CDTF">2010-08-30T07:28:25Z</dcterms:modified>
  <cp:category/>
  <cp:version/>
  <cp:contentType/>
  <cp:contentStatus/>
</cp:coreProperties>
</file>